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C87D29DF-648C-4848-882A-F36EDCCF964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10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E4" i="8"/>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<sst xmlns="http://schemas.openxmlformats.org/spreadsheetml/2006/main" count="22497" uniqueCount="15867">
  <si>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</si>
  <si>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</si>
  <si>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</si>
  <si>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</si>
  <si>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</si>
  <si>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</si>
  <si>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</si>
  <si>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</si>
  <si>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</si>
  <si>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</si>
  <si>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</si>
  <si>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</si>
  <si>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</si>
  <si>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</si>
  <si>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</si>
  <si>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</si>
  <si>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</si>
  <si>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</si>
  <si>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</si>
  <si>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</si>
  <si>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</si>
  <si>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</si>
  <si>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</si>
  <si>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</si>
  <si>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</si>
  <si>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</si>
  <si>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</si>
  <si>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</si>
  <si>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</si>
  <si>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</si>
  <si>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</si>
  <si>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</si>
  <si>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</si>
  <si>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</si>
  <si>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</si>
  <si>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</si>
  <si>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</si>
  <si>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</si>
  <si>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</si>
  <si>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</si>
  <si>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</si>
  <si>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</si>
  <si>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</si>
  <si>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</si>
  <si>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</si>
  <si>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</si>
  <si>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</si>
  <si>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</si>
  <si>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</si>
  <si>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</si>
  <si>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</si>
  <si>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</si>
  <si>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</si>
  <si>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</si>
  <si>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</si>
  <si>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</si>
  <si>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</si>
  <si>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</si>
  <si>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</si>
  <si>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</si>
  <si>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</si>
  <si>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</si>
  <si>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</si>
  <si>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</si>
  <si>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</si>
  <si>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</si>
  <si>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</si>
  <si>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</si>
  <si>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</si>
  <si>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</si>
  <si>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</si>
  <si>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</si>
  <si>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</si>
  <si>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</si>
  <si>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</si>
  <si>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</si>
  <si>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</si>
  <si>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</si>
  <si>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</si>
  <si>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</si>
  <si>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</si>
  <si>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</si>
  <si>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</si>
  <si>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</si>
  <si>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</si>
  <si>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</si>
  <si>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</si>
  <si>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</si>
  <si>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</si>
  <si>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</si>
  <si>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</si>
  <si>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</si>
  <si>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</si>
  <si>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</si>
  <si>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</si>
  <si>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</si>
  <si>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</si>
  <si>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</si>
  <si>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</si>
  <si>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</si>
  <si>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</si>
  <si>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</si>
  <si>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</si>
  <si>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</si>
  <si>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</si>
  <si>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</si>
  <si>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</si>
  <si>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</si>
  <si>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</si>
  <si>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</si>
  <si>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</si>
  <si>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</si>
  <si>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</si>
  <si>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</si>
  <si>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</si>
  <si>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</si>
  <si>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</si>
  <si>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</si>
  <si>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</si>
  <si>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</si>
  <si>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</si>
  <si>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</si>
  <si>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</si>
  <si>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</si>
  <si>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</si>
  <si>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</si>
  <si>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</si>
  <si>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</si>
  <si>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</si>
  <si>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</si>
  <si>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</si>
  <si>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</si>
  <si>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</si>
  <si>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</si>
  <si>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</si>
  <si>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</si>
  <si>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</si>
  <si>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</si>
  <si>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</si>
  <si>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</si>
  <si>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</si>
  <si>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</si>
  <si>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</si>
  <si>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</si>
  <si>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</si>
  <si>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</si>
  <si>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</si>
  <si>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</si>
  <si>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</si>
  <si>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</si>
  <si>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</si>
  <si>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</si>
  <si>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</si>
  <si>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</si>
  <si>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</si>
  <si>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</si>
  <si>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</si>
  <si>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</si>
  <si>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</si>
  <si>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</si>
  <si>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</si>
  <si>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</si>
  <si>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</si>
  <si>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</si>
  <si>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</si>
  <si>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</si>
  <si>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</si>
  <si>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</si>
  <si>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</si>
  <si>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</si>
  <si>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</si>
  <si>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</si>
  <si>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</si>
  <si>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</si>
  <si>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</si>
  <si>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</si>
  <si>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</si>
  <si>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</si>
  <si>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</si>
  <si>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</si>
  <si>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</si>
  <si>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</si>
  <si>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</si>
  <si>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</si>
  <si>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</si>
  <si>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</si>
  <si>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</si>
  <si>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</si>
  <si>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</si>
  <si>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</si>
  <si>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</si>
  <si>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</si>
  <si>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</si>
  <si>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</si>
  <si>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</si>
  <si>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</si>
  <si>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</si>
  <si>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</si>
  <si>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</si>
  <si>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</si>
  <si>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</si>
  <si>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</si>
  <si>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</si>
  <si>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</si>
  <si>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</si>
  <si>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</si>
  <si>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</si>
  <si>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</si>
  <si>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</si>
  <si>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</si>
  <si>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</si>
  <si>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</si>
  <si>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</si>
  <si>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</si>
  <si>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</si>
  <si>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</si>
  <si>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</si>
  <si>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</si>
  <si>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</si>
  <si>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</si>
  <si>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</si>
  <si>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</si>
  <si>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</si>
  <si>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</si>
  <si>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</si>
  <si>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</si>
  <si>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</si>
  <si>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</si>
  <si>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</si>
  <si>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</si>
  <si>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</si>
  <si>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</si>
  <si>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</si>
  <si>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</si>
  <si>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</si>
  <si>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</si>
  <si>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</si>
  <si>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</si>
  <si>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</si>
  <si>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</si>
  <si>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</si>
  <si>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</si>
  <si>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</si>
  <si>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</si>
  <si>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</si>
  <si>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</si>
  <si>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</si>
  <si>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</si>
  <si>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</si>
  <si>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</si>
  <si>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</si>
  <si>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</si>
  <si>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</si>
  <si>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</si>
  <si>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</si>
  <si>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</si>
  <si>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</si>
  <si>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</si>
  <si>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</si>
  <si>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</si>
  <si>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</si>
  <si>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</si>
  <si>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</si>
  <si>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</si>
  <si>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</si>
  <si>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</si>
  <si>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</si>
  <si>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</si>
  <si>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</si>
  <si>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</si>
  <si>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</si>
  <si>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</si>
  <si>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</si>
  <si>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</si>
  <si>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</si>
  <si>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</si>
  <si>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</si>
  <si>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</si>
  <si>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</si>
  <si>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</si>
  <si>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</si>
  <si>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</si>
  <si>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</si>
  <si>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</si>
  <si>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</si>
  <si>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</si>
  <si>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</si>
  <si>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</si>
  <si>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</si>
  <si>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</si>
  <si>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</si>
  <si>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</si>
  <si>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</si>
  <si>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</si>
  <si>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</si>
  <si>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</si>
  <si>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</si>
  <si>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</si>
  <si>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</si>
  <si>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</si>
  <si>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</si>
  <si>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</si>
  <si>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</si>
  <si>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</si>
  <si>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</si>
  <si>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</si>
  <si>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</si>
  <si>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</si>
  <si>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</si>
  <si>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</si>
  <si>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</si>
  <si>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</si>
  <si>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</si>
  <si>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</si>
  <si>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</si>
  <si>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</si>
  <si>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</si>
  <si>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</si>
  <si>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</si>
  <si>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</si>
  <si>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</si>
  <si>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</si>
  <si>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</si>
  <si>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</si>
  <si>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</si>
  <si>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</si>
  <si>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</si>
  <si>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</si>
  <si>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</si>
  <si>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</si>
  <si>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</si>
  <si>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</si>
  <si>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</si>
  <si>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</si>
  <si>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</si>
  <si>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</si>
  <si>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</si>
  <si>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</si>
  <si>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</si>
  <si>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</si>
  <si>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</si>
  <si>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</si>
  <si>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</si>
  <si>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</si>
  <si>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</si>
  <si>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</si>
  <si>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</si>
  <si>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</si>
  <si>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</si>
  <si>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</si>
  <si>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</si>
  <si>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</si>
  <si>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</si>
  <si>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</si>
  <si>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</si>
  <si>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</si>
  <si>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</si>
  <si>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</si>
  <si>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</si>
  <si>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</si>
  <si>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</si>
  <si>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</si>
  <si>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</si>
  <si>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</si>
  <si>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</si>
  <si>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</si>
  <si>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</si>
  <si>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</si>
  <si>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</si>
  <si>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</si>
  <si>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</si>
  <si>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</si>
  <si>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</si>
  <si>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</si>
  <si>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</si>
  <si>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</si>
  <si>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</si>
  <si>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</si>
  <si>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</si>
  <si>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</si>
  <si>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</si>
  <si>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</si>
  <si>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</si>
  <si>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</si>
  <si>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</si>
  <si>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</si>
  <si>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</si>
  <si>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</si>
  <si>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</si>
  <si>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</si>
  <si>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</si>
  <si>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</si>
  <si>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</si>
  <si>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</si>
  <si>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</si>
  <si>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</si>
  <si>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</si>
  <si>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</si>
  <si>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</si>
  <si>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</si>
  <si>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</si>
  <si>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</si>
  <si>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</si>
  <si>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</si>
  <si>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</si>
  <si>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</si>
  <si>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</si>
  <si>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</si>
  <si>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</si>
  <si>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</si>
  <si>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</si>
  <si>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</si>
  <si>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</si>
  <si>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</si>
  <si>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</si>
  <si>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</si>
  <si>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</si>
  <si>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</si>
  <si>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</si>
  <si>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</si>
  <si>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</si>
  <si>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</si>
  <si>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</si>
  <si>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</si>
  <si>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</si>
  <si>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</si>
  <si>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</si>
  <si>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</si>
  <si>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</si>
  <si>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</si>
  <si>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</si>
  <si>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</si>
  <si>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</si>
  <si>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</si>
  <si>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</si>
  <si>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</si>
  <si>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</si>
  <si>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</si>
  <si>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</si>
  <si>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</si>
  <si>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</si>
  <si>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</si>
  <si>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</si>
  <si>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</si>
  <si>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</si>
  <si>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</si>
  <si>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</si>
  <si>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</si>
  <si>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</si>
  <si>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</si>
  <si>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</si>
  <si>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</si>
  <si>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</si>
  <si>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</si>
  <si>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</si>
  <si>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</si>
  <si>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</si>
  <si>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</si>
  <si>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</si>
  <si>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</si>
  <si>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</si>
  <si>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</si>
  <si>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</si>
  <si>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</si>
  <si>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</si>
  <si>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</si>
  <si>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</si>
  <si>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</si>
  <si>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</si>
  <si>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</si>
  <si>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</si>
  <si>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</si>
  <si>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</si>
  <si>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</si>
  <si>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</si>
  <si>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</si>
  <si>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</si>
  <si>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</si>
  <si>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</si>
  <si>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</si>
  <si>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</si>
  <si>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</si>
  <si>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</si>
  <si>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</si>
  <si>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</si>
  <si>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</si>
  <si>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</si>
  <si>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</si>
  <si>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</si>
  <si>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</si>
  <si>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</si>
  <si>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</si>
  <si>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</si>
  <si>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</si>
  <si>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</si>
  <si>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</si>
  <si>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</si>
  <si>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</si>
  <si>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</si>
  <si>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</si>
  <si>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</si>
  <si>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</si>
  <si>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</si>
  <si>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</si>
  <si>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</si>
  <si>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</si>
  <si>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</si>
  <si>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</si>
  <si>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</si>
  <si>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</si>
  <si>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</si>
  <si>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</si>
  <si>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</si>
  <si>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</si>
  <si>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</si>
  <si>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</si>
  <si>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</si>
  <si>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</si>
  <si>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</si>
  <si>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</si>
  <si>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</si>
  <si>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</si>
  <si>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</si>
  <si>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</si>
  <si>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</si>
  <si>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</si>
  <si>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</si>
  <si>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</si>
  <si>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</si>
  <si>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</si>
  <si>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</si>
  <si>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</si>
  <si>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</si>
  <si>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</si>
  <si>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</si>
  <si>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</si>
  <si>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</si>
  <si>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</si>
  <si>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</si>
  <si>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</si>
  <si>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</si>
  <si>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</si>
  <si>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</si>
  <si>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</si>
  <si>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</si>
  <si>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</si>
  <si>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</si>
  <si>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</si>
  <si>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</si>
  <si>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</si>
  <si>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</si>
  <si>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</si>
  <si>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</si>
  <si>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</si>
  <si>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</si>
  <si>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</si>
  <si>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</si>
  <si>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</si>
  <si>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</si>
  <si>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</si>
  <si>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</si>
  <si>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</si>
  <si>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</si>
  <si>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</si>
  <si>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</si>
  <si>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</si>
  <si>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</si>
  <si>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</si>
  <si>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</si>
  <si>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</si>
  <si>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</si>
  <si>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</si>
  <si>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</si>
  <si>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</si>
  <si>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</si>
  <si>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</si>
  <si>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</si>
  <si>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</si>
  <si>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</si>
  <si>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</si>
  <si>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</si>
  <si>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</si>
  <si>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</si>
  <si>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</si>
  <si>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</si>
  <si>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</si>
  <si>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</si>
  <si>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</si>
  <si>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</si>
  <si>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</si>
  <si>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</si>
  <si>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</si>
  <si>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</si>
  <si>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</si>
  <si>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</si>
  <si>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</si>
  <si>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</si>
  <si>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</si>
  <si>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</si>
  <si>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</si>
  <si>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</si>
  <si>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</si>
  <si>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</si>
  <si>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</si>
  <si>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</si>
  <si>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</si>
  <si>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</si>
  <si>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</si>
  <si>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</si>
  <si>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</si>
  <si>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</si>
  <si>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</si>
  <si>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</si>
  <si>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</si>
  <si>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</si>
  <si>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</si>
  <si>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</si>
  <si>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</si>
  <si>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</si>
  <si>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</si>
  <si>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</si>
  <si>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</si>
  <si>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</si>
  <si>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</si>
  <si>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</si>
  <si>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</si>
  <si>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</si>
  <si>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</si>
  <si>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</si>
  <si>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</si>
  <si>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</si>
  <si>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</si>
  <si>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</si>
  <si>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</si>
  <si>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</si>
  <si>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</si>
  <si>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</si>
  <si>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</si>
  <si>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</si>
  <si>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</si>
  <si>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</si>
  <si>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</si>
  <si>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</si>
  <si>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</si>
  <si>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</si>
  <si>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</si>
  <si>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</si>
  <si>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</si>
  <si>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</si>
  <si>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</si>
  <si>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</si>
  <si>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</si>
  <si>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</si>
  <si>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</si>
  <si>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</si>
  <si>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</si>
  <si>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</si>
  <si>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</si>
  <si>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</si>
  <si>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</si>
  <si>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</si>
  <si>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</si>
  <si>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</si>
  <si>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</si>
  <si>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</si>
  <si>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</si>
  <si>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</si>
  <si>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</si>
  <si>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</si>
  <si>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</si>
  <si>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</si>
  <si>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</si>
  <si>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</si>
  <si>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</si>
  <si>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</si>
  <si>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</si>
  <si>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</si>
  <si>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</si>
  <si>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</si>
  <si>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</si>
  <si>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</si>
  <si>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</si>
  <si>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</si>
  <si>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</si>
  <si>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</si>
  <si>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</si>
  <si>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</si>
  <si>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</si>
  <si>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</si>
  <si>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</si>
  <si>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</si>
  <si>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</si>
  <si>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</si>
  <si>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</si>
  <si>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</si>
  <si>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</si>
  <si>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</si>
  <si>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</si>
  <si>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</si>
  <si>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</si>
  <si>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</si>
  <si>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</si>
  <si>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</si>
  <si>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</si>
  <si>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</si>
  <si>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</si>
  <si>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</si>
  <si>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</si>
  <si>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</si>
  <si>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</si>
  <si>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</si>
  <si>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</si>
  <si>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</si>
  <si>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</si>
  <si>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</si>
  <si>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</si>
  <si>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</si>
  <si>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</si>
  <si>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</si>
  <si>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</si>
  <si>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</si>
  <si>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</si>
  <si>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</si>
  <si>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</si>
  <si>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</si>
  <si>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</si>
  <si>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</si>
  <si>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</si>
  <si>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</si>
  <si>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</si>
  <si>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</si>
  <si>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</si>
  <si>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</si>
  <si>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</si>
  <si>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</si>
  <si>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</si>
  <si>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</si>
  <si>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</si>
  <si>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</si>
  <si>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</si>
  <si>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</si>
  <si>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</si>
  <si>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</si>
  <si>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</si>
  <si>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</si>
  <si>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</si>
  <si>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</si>
  <si>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</si>
  <si>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</si>
  <si>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</si>
  <si>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</si>
  <si>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</si>
  <si>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</si>
  <si>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</si>
  <si>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</si>
  <si>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</si>
  <si>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</si>
  <si>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</si>
  <si>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</si>
  <si>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</si>
  <si>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</si>
  <si>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</si>
  <si>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</si>
  <si>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</si>
  <si>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</si>
  <si>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</si>
  <si>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</si>
  <si>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</si>
  <si>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</si>
  <si>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</si>
  <si>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</si>
  <si>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</si>
  <si>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</si>
  <si>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</si>
  <si>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</si>
  <si>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</si>
  <si>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</si>
  <si>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</si>
  <si>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</si>
  <si>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</si>
  <si>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</si>
  <si>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</si>
  <si>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</si>
  <si>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</si>
  <si>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</si>
  <si>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</si>
  <si>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</si>
  <si>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</si>
  <si>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</si>
  <si>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</si>
  <si>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</si>
  <si>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</si>
  <si>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</si>
  <si>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</si>
  <si>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</si>
  <si>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</si>
  <si>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</si>
  <si>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</si>
  <si>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</si>
  <si>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</si>
  <si>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</si>
  <si>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</si>
  <si>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</si>
  <si>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</si>
  <si>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</si>
  <si>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</si>
  <si>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</si>
  <si>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</si>
  <si>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</si>
  <si>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</si>
  <si>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</si>
  <si>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</si>
  <si>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</si>
  <si>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</si>
  <si>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</si>
  <si>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</si>
  <si>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</si>
  <si>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</si>
  <si>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</si>
  <si>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</si>
  <si>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</si>
  <si>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</si>
  <si>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</si>
  <si>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</si>
  <si>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</si>
  <si>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</si>
  <si>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</si>
  <si>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</si>
  <si>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</si>
  <si>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</si>
  <si>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</si>
  <si>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</si>
  <si>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</si>
  <si>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</si>
  <si>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</si>
  <si>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</si>
  <si>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</si>
  <si>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</si>
  <si>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</si>
  <si>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</si>
  <si>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</si>
  <si>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</si>
  <si>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</si>
  <si>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</si>
  <si>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</si>
  <si>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</si>
  <si>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</si>
  <si>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</si>
  <si>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</si>
  <si>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</si>
  <si>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</si>
  <si>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</si>
  <si>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</si>
  <si>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</si>
  <si>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</si>
  <si>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</si>
  <si>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</si>
  <si>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</si>
  <si>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</si>
  <si>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</si>
  <si>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</si>
  <si>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</si>
  <si>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</si>
  <si>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</si>
  <si>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</si>
  <si>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</si>
  <si>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</si>
  <si>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</si>
  <si>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</si>
  <si>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</si>
  <si>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</si>
  <si>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</si>
  <si>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</si>
  <si>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</si>
  <si>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</si>
  <si>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</si>
  <si>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</si>
  <si>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</si>
  <si>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</si>
  <si>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</si>
  <si>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</si>
  <si>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</si>
  <si>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</si>
  <si>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</si>
  <si>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</si>
  <si>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</si>
  <si>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</si>
  <si>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</si>
  <si>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</si>
  <si>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</si>
  <si>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</si>
  <si>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</si>
  <si>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</si>
  <si>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</si>
  <si>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</si>
  <si>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</si>
  <si>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</si>
  <si>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</si>
  <si>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</si>
  <si>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</si>
  <si>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</si>
  <si>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</si>
  <si>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</si>
  <si>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</si>
  <si>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</si>
  <si>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</si>
  <si>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</si>
  <si>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</si>
  <si>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</si>
  <si>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</si>
  <si>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</si>
  <si>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</si>
  <si>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</si>
  <si>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</si>
  <si>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</si>
  <si>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</si>
  <si>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</si>
  <si>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</si>
  <si>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</si>
  <si>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</si>
  <si>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</si>
  <si>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</si>
  <si>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</si>
  <si>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</si>
  <si>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</si>
  <si>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</si>
  <si>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</si>
  <si>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</si>
  <si>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</si>
  <si>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</si>
  <si>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</si>
  <si>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</si>
  <si>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</si>
  <si>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</si>
  <si>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</si>
  <si>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</si>
  <si>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</si>
  <si>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</si>
  <si>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</si>
  <si>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</si>
  <si>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</si>
  <si>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</si>
  <si>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</si>
  <si>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</si>
  <si>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</si>
  <si>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</si>
  <si>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</si>
  <si>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</si>
  <si>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</si>
  <si>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</si>
  <si>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</si>
  <si>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</si>
  <si>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</si>
  <si>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</si>
  <si>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</si>
  <si>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</si>
  <si>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</si>
  <si>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</si>
  <si>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</si>
  <si>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</si>
  <si>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</si>
  <si>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</si>
  <si>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</si>
  <si>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</si>
  <si>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</si>
  <si>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</si>
  <si>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</si>
  <si>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</si>
  <si>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</si>
  <si>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</si>
  <si>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</si>
  <si>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</si>
  <si>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</si>
  <si>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</si>
  <si>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</si>
  <si>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</si>
  <si>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</si>
  <si>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</si>
  <si>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</si>
  <si>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</si>
  <si>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</si>
  <si>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</si>
  <si>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</si>
  <si>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</si>
  <si>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</si>
  <si>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</si>
  <si>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</si>
  <si>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</si>
  <si>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</si>
  <si>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</si>
  <si>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</si>
  <si>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</si>
  <si>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</si>
  <si>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</si>
  <si>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</si>
  <si>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</si>
  <si>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</si>
  <si>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</si>
  <si>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</si>
  <si>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</si>
  <si>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</si>
  <si>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</si>
  <si>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</si>
  <si>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</si>
  <si>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</si>
  <si>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</si>
  <si>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</si>
  <si>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</si>
  <si>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</si>
  <si>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</si>
  <si>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</si>
  <si>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</si>
  <si>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</si>
  <si>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</si>
  <si>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</si>
  <si>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</si>
  <si>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</si>
  <si>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</si>
  <si>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</si>
  <si>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</si>
  <si>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</si>
  <si>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</si>
  <si>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</si>
  <si>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</si>
  <si>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</si>
  <si>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</si>
  <si>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</si>
  <si>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</si>
  <si>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</si>
  <si>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</si>
  <si>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</si>
  <si>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</si>
  <si>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</si>
  <si>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</si>
  <si>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</si>
  <si>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</si>
  <si>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</si>
  <si>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</si>
  <si>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</si>
  <si>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</si>
  <si>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</si>
  <si>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</si>
  <si>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</si>
  <si>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</si>
  <si>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</si>
  <si>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</si>
  <si>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</si>
  <si>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</si>
  <si>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</si>
  <si>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</si>
  <si>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</si>
  <si>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</si>
  <si>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</si>
  <si>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</si>
  <si>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</si>
  <si>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</si>
  <si>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</si>
  <si>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</si>
  <si>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</si>
  <si>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</si>
  <si>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</si>
  <si>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</si>
  <si>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</si>
  <si>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</si>
  <si>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</si>
  <si>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</si>
  <si>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</si>
  <si>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</si>
  <si>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</si>
  <si>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</si>
  <si>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</si>
  <si>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</si>
  <si>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</si>
  <si>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</si>
  <si>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</si>
  <si>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</si>
  <si>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</si>
  <si>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</si>
  <si>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</si>
  <si>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</si>
  <si>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</si>
  <si>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</si>
  <si>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</si>
  <si>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</si>
  <si>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</si>
  <si>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</si>
  <si>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</si>
  <si>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</si>
  <si>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</si>
  <si>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</si>
  <si>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</si>
  <si>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</si>
  <si>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</si>
  <si>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</si>
  <si>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</si>
  <si>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</si>
  <si>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</si>
  <si>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</si>
  <si>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</si>
  <si>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</si>
  <si>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</si>
  <si>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</si>
  <si>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</si>
  <si>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</si>
  <si>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</si>
  <si>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</si>
  <si>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</si>
  <si>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</si>
  <si>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</si>
  <si>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</si>
  <si>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</si>
  <si>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</si>
  <si>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</si>
  <si>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</si>
  <si>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</si>
  <si>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</si>
  <si>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</si>
  <si>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</si>
  <si>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</si>
  <si>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</si>
  <si>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</si>
  <si>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</si>
  <si>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</si>
  <si>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</si>
  <si>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</si>
  <si>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</si>
  <si>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</si>
  <si>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</si>
  <si>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</si>
  <si>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</si>
  <si>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</si>
  <si>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</si>
  <si>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</si>
  <si>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</si>
  <si>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</si>
  <si>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</si>
  <si>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</si>
  <si>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</si>
  <si>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</si>
  <si>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</si>
  <si>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</si>
  <si>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</si>
  <si>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</si>
  <si>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</si>
  <si>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</si>
  <si>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</si>
  <si>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</si>
  <si>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</si>
  <si>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</si>
  <si>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</si>
  <si>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</si>
  <si>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</si>
  <si>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</si>
  <si>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</si>
  <si>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</si>
  <si>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</si>
  <si>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</si>
  <si>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</si>
  <si>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</si>
  <si>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</si>
  <si>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</si>
  <si>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</si>
  <si>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</si>
  <si>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</si>
  <si>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</si>
  <si>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</si>
  <si>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</si>
  <si>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</si>
  <si>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</si>
  <si>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</si>
  <si>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</si>
  <si>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</si>
  <si>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</si>
  <si>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</si>
  <si>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</si>
  <si>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</si>
  <si>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</si>
  <si>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</si>
  <si>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</si>
  <si>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</si>
  <si>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</si>
  <si>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</si>
  <si>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</si>
  <si>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</si>
  <si>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</si>
  <si>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</si>
  <si>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</si>
  <si>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</si>
  <si>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</si>
  <si>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</si>
  <si>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</si>
  <si>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</si>
  <si>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</si>
  <si>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</si>
  <si>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</si>
  <si>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</si>
  <si>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</si>
  <si>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</si>
  <si>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</si>
  <si>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</si>
  <si>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</si>
  <si>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</si>
  <si>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</si>
  <si>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</si>
  <si>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</si>
  <si>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</si>
  <si>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</si>
  <si>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</si>
  <si>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</si>
  <si>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</si>
  <si>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</si>
  <si>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</si>
  <si>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</si>
  <si>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</si>
  <si>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</si>
  <si>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</si>
  <si>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</si>
  <si>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</si>
  <si>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</si>
  <si>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</si>
  <si>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</si>
  <si>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</si>
  <si>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</si>
  <si>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</si>
  <si>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</si>
  <si>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</si>
  <si>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</si>
  <si>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</si>
  <si>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</si>
  <si>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</si>
  <si>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</si>
  <si>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</si>
  <si>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</si>
  <si>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</si>
  <si>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</si>
  <si>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</si>
  <si>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</si>
  <si>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</si>
  <si>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</si>
  <si>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</si>
  <si>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</si>
  <si>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</si>
  <si>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</si>
  <si>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</si>
  <si>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</si>
  <si>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</si>
  <si>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</si>
  <si>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</si>
  <si>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</si>
  <si>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</si>
  <si>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</si>
  <si>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</si>
  <si>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</si>
  <si>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</si>
  <si>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</si>
  <si>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</si>
  <si>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</si>
  <si>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</si>
  <si>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</si>
  <si>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</si>
  <si>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</si>
  <si>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</si>
  <si>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</si>
  <si>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</si>
  <si>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</si>
  <si>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</si>
  <si>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</si>
  <si>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</si>
  <si>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</si>
  <si>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</si>
  <si>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</si>
  <si>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</si>
  <si>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</si>
  <si>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</si>
  <si>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</si>
  <si>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</si>
  <si>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</si>
  <si>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</si>
  <si>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</si>
  <si>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</si>
  <si>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</si>
  <si>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</si>
  <si>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</si>
  <si>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</si>
  <si>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</si>
  <si>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</si>
  <si>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</si>
  <si>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</si>
  <si>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</si>
  <si>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</si>
  <si>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</si>
  <si>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</si>
  <si>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</si>
  <si>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</si>
  <si>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</si>
  <si>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</si>
  <si>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</si>
  <si>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</si>
  <si>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</si>
  <si>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</si>
  <si>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</si>
  <si>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</si>
  <si>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</si>
  <si>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</si>
  <si>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</si>
  <si>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</si>
  <si>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</si>
  <si>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</si>
  <si>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</si>
  <si>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</si>
  <si>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</si>
  <si>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</si>
  <si>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</si>
  <si>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</si>
  <si>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</si>
  <si>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</si>
  <si>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</si>
  <si>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</si>
  <si>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</si>
  <si>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</si>
  <si>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</si>
  <si>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</si>
  <si>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</si>
  <si>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</si>
  <si>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</si>
  <si>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</si>
  <si>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</si>
  <si>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</si>
  <si>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</si>
  <si>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</si>
  <si>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</si>
  <si>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</si>
  <si>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</si>
  <si>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</si>
  <si>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</si>
  <si>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</si>
  <si>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</si>
  <si>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</si>
  <si>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</si>
  <si>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</si>
  <si>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</si>
  <si>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</si>
  <si>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</si>
  <si>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</si>
  <si>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</si>
  <si>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</si>
  <si>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</si>
  <si>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</si>
  <si>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</si>
  <si>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</si>
  <si>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</si>
  <si>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</si>
  <si>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</si>
  <si>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</si>
  <si>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</si>
  <si>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</si>
  <si>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</si>
  <si>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</si>
  <si>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</si>
  <si>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</si>
  <si>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</si>
  <si>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</si>
  <si>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</si>
  <si>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</si>
  <si>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</si>
  <si>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</si>
  <si>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</si>
  <si>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</si>
  <si>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</si>
  <si>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</si>
  <si>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</si>
  <si>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</si>
  <si>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</si>
  <si>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</si>
  <si>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</si>
  <si>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</si>
  <si>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</si>
  <si>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</si>
  <si>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</si>
  <si>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</si>
  <si>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</si>
  <si>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</si>
  <si>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</si>
  <si>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</si>
  <si>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</si>
  <si>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</si>
  <si>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</si>
  <si>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</si>
  <si>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</si>
  <si>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</si>
  <si>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</si>
  <si>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</si>
  <si>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</si>
  <si>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</si>
  <si>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</si>
  <si>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</si>
  <si>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</si>
  <si>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</si>
  <si>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</si>
  <si>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</si>
  <si>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</si>
  <si>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</si>
  <si>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</si>
  <si>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</si>
  <si>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</si>
  <si>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</si>
  <si>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</si>
  <si>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</si>
  <si>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</si>
  <si>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</si>
  <si>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</si>
  <si>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</si>
  <si>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</si>
  <si>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</si>
  <si>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</si>
  <si>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</si>
  <si>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</si>
  <si>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</si>
  <si>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</si>
  <si>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</si>
  <si>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</si>
  <si>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</si>
  <si>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</si>
  <si>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</si>
  <si>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</si>
  <si>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</si>
  <si>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</si>
  <si>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</si>
  <si>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</si>
  <si>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</si>
  <si>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</si>
  <si>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</si>
  <si>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</si>
  <si>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</si>
  <si>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</si>
  <si>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</si>
  <si>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</si>
  <si>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</si>
  <si>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</si>
  <si>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</si>
  <si>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</si>
  <si>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</si>
  <si>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</si>
  <si>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</si>
  <si>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</si>
  <si>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</si>
  <si>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</si>
  <si>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</si>
  <si>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</si>
  <si>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</si>
  <si>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</si>
  <si>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</si>
  <si>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</si>
  <si>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</si>
  <si>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</si>
  <si>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</si>
  <si>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</si>
  <si>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</si>
  <si>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</si>
  <si>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</si>
  <si>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</si>
  <si>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</si>
  <si>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</si>
  <si>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</si>
  <si>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</si>
  <si>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</si>
  <si>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</si>
  <si>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</si>
  <si>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</si>
  <si>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</si>
  <si>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</si>
  <si>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</si>
  <si>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</si>
  <si>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</si>
  <si>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</si>
  <si>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</si>
  <si>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</si>
  <si>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</si>
  <si>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</si>
  <si>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</si>
  <si>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</si>
  <si>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</si>
  <si>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</si>
  <si>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</si>
  <si>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</si>
  <si>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</si>
  <si>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</si>
  <si>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</si>
  <si>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</si>
  <si>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</si>
  <si>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</si>
  <si>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</si>
  <si>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</si>
  <si>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</si>
  <si>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</si>
  <si>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</si>
  <si>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</si>
  <si>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</si>
  <si>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</si>
  <si>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</si>
  <si>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</si>
  <si>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</si>
  <si>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</si>
  <si>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</si>
  <si>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</si>
  <si>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</si>
  <si>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</si>
  <si>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</si>
  <si>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</si>
  <si>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</si>
  <si>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</si>
  <si>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</si>
  <si>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</si>
  <si>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</si>
  <si>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</si>
  <si>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</si>
  <si>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</si>
  <si>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</si>
  <si>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</si>
  <si>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</si>
  <si>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</si>
  <si>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</si>
  <si>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</si>
  <si>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</si>
  <si>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</si>
  <si>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</si>
  <si>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</si>
  <si>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</si>
  <si>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</si>
  <si>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</si>
  <si>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</si>
  <si>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</si>
  <si>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</si>
  <si>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</si>
  <si>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</si>
  <si>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</si>
  <si>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</si>
  <si>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</si>
  <si>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</si>
  <si>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</si>
  <si>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</si>
  <si>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</si>
  <si>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</si>
  <si>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</si>
  <si>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</si>
  <si>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</si>
  <si>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</si>
  <si>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</si>
  <si>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</si>
  <si>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</si>
  <si>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</si>
  <si>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</si>
  <si>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</si>
  <si>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</si>
  <si>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</si>
  <si>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</si>
  <si>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</si>
  <si>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</si>
  <si>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</si>
  <si>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</si>
  <si>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</si>
  <si>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</si>
  <si>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</si>
  <si>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</si>
  <si>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</si>
  <si>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</si>
  <si>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</si>
  <si>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</si>
  <si>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</si>
  <si>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</si>
  <si>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</si>
  <si>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</si>
  <si>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</si>
  <si>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</si>
  <si>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</si>
  <si>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</si>
  <si>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</si>
  <si>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</si>
  <si>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</si>
  <si>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</si>
  <si>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</si>
  <si>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</si>
  <si>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</si>
  <si>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</si>
  <si>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</si>
  <si>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</si>
  <si>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</si>
  <si>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</si>
  <si>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</si>
  <si>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</si>
  <si>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</si>
  <si>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</si>
  <si>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</si>
  <si>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</si>
  <si>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</si>
  <si>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</si>
  <si>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</si>
  <si>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</si>
  <si>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</si>
  <si>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</si>
  <si>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</si>
  <si>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</si>
  <si>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</si>
  <si>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</si>
  <si>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</si>
  <si>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</si>
  <si>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</si>
  <si>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</si>
  <si>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</si>
  <si>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</si>
  <si>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</si>
  <si>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</si>
  <si>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</si>
  <si>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</si>
  <si>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</si>
  <si>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</si>
  <si>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</si>
  <si>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</si>
  <si>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</si>
  <si>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</si>
  <si>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</si>
  <si>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</si>
  <si>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</si>
  <si>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</si>
  <si>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</si>
  <si>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</si>
  <si>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</si>
  <si>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</si>
  <si>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</si>
  <si>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</si>
  <si>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</si>
  <si>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</si>
  <si>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</si>
  <si>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</si>
  <si>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</si>
  <si>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</si>
  <si>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</si>
  <si>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</si>
  <si>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</si>
  <si>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</si>
  <si>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</si>
  <si>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</si>
  <si>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</si>
  <si>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</si>
  <si>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</si>
  <si>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</si>
  <si>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</si>
  <si>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</si>
  <si>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</si>
  <si>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</si>
  <si>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</si>
  <si>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</si>
  <si>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</si>
  <si>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</si>
  <si>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</si>
  <si>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</si>
  <si>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</si>
  <si>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</si>
  <si>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</si>
  <si>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</si>
  <si>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</si>
  <si>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</si>
  <si>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</si>
  <si>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</si>
  <si>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</si>
  <si>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</si>
  <si>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</si>
  <si>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</si>
  <si>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</si>
  <si>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</si>
  <si>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</si>
  <si>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</si>
  <si>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</si>
  <si>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</si>
  <si>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</si>
  <si>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</si>
  <si>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</si>
  <si>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</si>
  <si>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</si>
  <si>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</si>
  <si>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</si>
  <si>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</si>
  <si>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</si>
  <si>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</si>
  <si>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</si>
  <si>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</si>
  <si>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</si>
  <si>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</si>
  <si>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</si>
  <si>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</si>
  <si>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</si>
  <si>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</si>
  <si>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</si>
  <si>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</si>
  <si>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</si>
  <si>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</si>
  <si>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</si>
  <si>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</si>
  <si>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</si>
  <si>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</si>
  <si>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</si>
  <si>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</si>
  <si>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</si>
  <si>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</si>
  <si>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</si>
  <si>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</si>
  <si>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</si>
  <si>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</si>
  <si>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</si>
  <si>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</si>
  <si>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</si>
  <si>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</si>
  <si>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</si>
  <si>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</si>
  <si>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</si>
  <si>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</si>
  <si>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</si>
  <si>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</si>
  <si>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</si>
  <si>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</si>
  <si>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</si>
  <si>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</si>
  <si>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</si>
  <si>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</si>
  <si>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</si>
  <si>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</si>
  <si>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</si>
  <si>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</si>
  <si>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</si>
  <si>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</si>
  <si>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</si>
  <si>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</si>
  <si>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</si>
  <si>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</si>
  <si>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</si>
  <si>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</si>
  <si>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</si>
  <si>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</si>
  <si>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</si>
  <si>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</si>
  <si>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</si>
  <si>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</si>
  <si>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</si>
  <si>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</si>
  <si>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</si>
  <si>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</si>
  <si>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</si>
  <si>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</si>
  <si>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</si>
  <si>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</si>
  <si>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</si>
  <si>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</si>
  <si>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</si>
  <si>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</si>
  <si>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</si>
  <si>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</si>
  <si>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</si>
  <si>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</si>
  <si>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</si>
  <si>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</si>
  <si>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</si>
  <si>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</si>
  <si>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</si>
  <si>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</si>
  <si>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</si>
  <si>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</si>
  <si>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</si>
  <si>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</si>
  <si>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</si>
  <si>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</si>
  <si>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</si>
  <si>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</si>
  <si>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</si>
  <si>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</si>
  <si>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</si>
  <si>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</si>
  <si>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</si>
  <si>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</si>
  <si>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</si>
  <si>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</si>
  <si>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</si>
  <si>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</si>
  <si>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</si>
  <si>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</si>
  <si>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</si>
  <si>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</si>
  <si>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</si>
  <si>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</si>
  <si>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</si>
  <si>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</si>
  <si>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</si>
  <si>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</si>
  <si>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</si>
  <si>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</si>
  <si>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</si>
  <si>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</si>
  <si>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</si>
  <si>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</si>
  <si>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</si>
  <si>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</si>
  <si>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</si>
  <si>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</si>
  <si>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</si>
  <si>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</si>
  <si>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</si>
  <si>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</si>
  <si>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</si>
  <si>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</si>
  <si>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</si>
  <si>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</si>
  <si>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</si>
  <si>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</si>
  <si>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</si>
  <si>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</si>
  <si>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</si>
  <si>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</si>
  <si>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</si>
  <si>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</si>
  <si>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</si>
  <si>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</si>
  <si>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</si>
  <si>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</si>
  <si>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</si>
  <si>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</si>
  <si>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</si>
  <si>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</si>
  <si>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</si>
  <si>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</si>
  <si>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</si>
  <si>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</si>
  <si>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</si>
  <si>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</si>
  <si>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</si>
  <si>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</si>
  <si>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</si>
  <si>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</si>
  <si>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</si>
  <si>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</si>
  <si>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</si>
  <si>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</si>
  <si>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</si>
  <si>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</si>
  <si>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</si>
  <si>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</si>
  <si>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</si>
  <si>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</si>
  <si>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</si>
  <si>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</si>
  <si>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</si>
  <si>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</si>
  <si>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</si>
  <si>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</si>
  <si>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</si>
  <si>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</si>
  <si>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</si>
  <si>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</si>
  <si>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</si>
  <si>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</si>
  <si>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</si>
  <si>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</si>
  <si>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</si>
  <si>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</si>
  <si>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</si>
  <si>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</si>
  <si>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</si>
  <si>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</si>
  <si>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</si>
  <si>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</si>
  <si>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</si>
  <si>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</si>
  <si>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</si>
  <si>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</si>
  <si>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</si>
  <si>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</si>
  <si>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</si>
  <si>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</si>
  <si>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</si>
  <si>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</si>
  <si>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</si>
  <si>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</si>
  <si>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</si>
  <si>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</si>
  <si>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</si>
  <si>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</si>
  <si>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</si>
  <si>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</si>
  <si>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</si>
  <si>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</si>
  <si>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</si>
  <si>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</si>
  <si>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</si>
  <si>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</si>
  <si>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</si>
  <si>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</si>
  <si>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</si>
  <si>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</si>
  <si>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</si>
  <si>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</si>
  <si>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</si>
  <si>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</si>
  <si>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</si>
  <si>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</si>
  <si>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</si>
  <si>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</si>
  <si>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</si>
  <si>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</si>
  <si>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</si>
  <si>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</si>
  <si>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</si>
  <si>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</si>
  <si>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</si>
  <si>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</si>
  <si>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</si>
  <si>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</si>
  <si>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</si>
  <si>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</si>
  <si>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</si>
  <si>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</si>
  <si>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</si>
  <si>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</si>
  <si>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</si>
  <si>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</si>
  <si>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</si>
  <si>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</si>
  <si>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</si>
  <si>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</si>
  <si>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</si>
  <si>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</si>
  <si>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</si>
  <si>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</si>
  <si>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</si>
  <si>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</si>
  <si>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</si>
  <si>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</si>
  <si>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</si>
  <si>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</si>
  <si>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</si>
  <si>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</si>
  <si>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</si>
  <si>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</si>
  <si>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</si>
  <si>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</si>
  <si>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</si>
  <si>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</si>
  <si>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</si>
  <si>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</si>
  <si>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</si>
  <si>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</si>
  <si>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</si>
  <si>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</si>
  <si>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</si>
  <si>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</si>
  <si>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</si>
  <si>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</si>
  <si>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</si>
  <si>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</si>
  <si>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</si>
  <si>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</si>
  <si>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</si>
  <si>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</si>
  <si>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</si>
  <si>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</si>
  <si>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</si>
  <si>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</si>
  <si>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</si>
  <si>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</si>
  <si>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</si>
  <si>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</si>
  <si>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</si>
  <si>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</si>
  <si>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</si>
  <si>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</si>
  <si>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</si>
  <si>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</si>
  <si>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</si>
  <si>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</si>
  <si>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</si>
  <si>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</si>
  <si>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</si>
  <si>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</si>
  <si>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</si>
  <si>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</si>
  <si>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</si>
  <si>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</si>
  <si>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</si>
  <si>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</si>
  <si>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</si>
  <si>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</si>
  <si>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</si>
  <si>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</si>
  <si>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</si>
  <si>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</si>
  <si>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</si>
  <si>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</si>
  <si>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</si>
  <si>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</si>
  <si>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</si>
  <si>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</si>
  <si>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</si>
  <si>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</si>
  <si>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</si>
  <si>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</si>
  <si>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</si>
  <si>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</si>
  <si>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</si>
  <si>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</si>
  <si>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</si>
  <si>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</si>
  <si>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</si>
  <si>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</si>
  <si>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</si>
  <si>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</si>
  <si>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</si>
  <si>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</si>
  <si>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</si>
  <si>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</si>
  <si>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</si>
  <si>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</si>
  <si>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</si>
  <si>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</si>
  <si>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</si>
  <si>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</si>
  <si>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</si>
  <si>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</si>
  <si>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</si>
  <si>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</si>
  <si>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</si>
  <si>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</si>
  <si>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</si>
  <si>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</si>
  <si>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</si>
  <si>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</si>
  <si>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</si>
  <si>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</si>
  <si>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</si>
  <si>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</si>
  <si>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</si>
  <si>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</si>
  <si>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</si>
  <si>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</si>
  <si>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</si>
  <si>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</si>
  <si>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</si>
  <si>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</si>
  <si>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</si>
  <si>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</si>
  <si>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</si>
  <si>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</si>
  <si>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</si>
  <si>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</si>
  <si>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</si>
  <si>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</si>
  <si>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</si>
  <si>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</si>
  <si>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</si>
  <si>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</si>
  <si>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</si>
  <si>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</si>
  <si>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</si>
  <si>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</si>
  <si>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</si>
  <si>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</si>
  <si>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</si>
  <si>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</si>
  <si>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</si>
  <si>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</si>
  <si>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</si>
  <si>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</si>
  <si>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</si>
  <si>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</si>
  <si>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</si>
  <si>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</si>
  <si>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</si>
  <si>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</si>
  <si>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</si>
  <si>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</si>
  <si>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</si>
  <si>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</si>
  <si>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</si>
  <si>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</si>
  <si>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</si>
  <si>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</si>
  <si>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</si>
  <si>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</si>
  <si>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</si>
  <si>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</si>
  <si>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</si>
  <si>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</si>
  <si>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</si>
  <si>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</si>
  <si>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</si>
  <si>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</si>
  <si>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</si>
  <si>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</si>
  <si>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</si>
  <si>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</si>
  <si>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</si>
  <si>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</si>
  <si>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</si>
  <si>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</si>
  <si>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</si>
  <si>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</si>
  <si>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</si>
  <si>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</si>
  <si>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</si>
  <si>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</si>
  <si>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</si>
  <si>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</si>
  <si>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</si>
  <si>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</si>
  <si>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</si>
  <si>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</si>
  <si>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</si>
  <si>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</si>
  <si>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</si>
  <si>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</si>
  <si>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</si>
  <si>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</si>
  <si>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</si>
  <si>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</si>
  <si>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</si>
  <si>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</si>
  <si>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</si>
  <si>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</si>
  <si>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</si>
  <si>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</si>
  <si>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</si>
  <si>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</si>
  <si>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</si>
  <si>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</si>
  <si>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</si>
  <si>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</si>
  <si>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</si>
  <si>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</si>
  <si>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</si>
  <si>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</si>
  <si>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</si>
  <si>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</si>
  <si>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</si>
  <si>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</si>
  <si>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</si>
  <si>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</si>
  <si>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</si>
  <si>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</si>
  <si>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</si>
  <si>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</si>
  <si>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</si>
  <si>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</si>
  <si>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</si>
  <si>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</si>
  <si>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</si>
  <si>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</si>
  <si>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</si>
  <si>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</si>
  <si>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</si>
  <si>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</si>
  <si>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</si>
  <si>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</si>
  <si>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</si>
  <si>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</si>
  <si>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</si>
  <si>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</si>
  <si>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</si>
  <si>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</si>
  <si>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</si>
  <si>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</si>
  <si>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</si>
  <si>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</si>
  <si>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</si>
  <si>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</si>
  <si>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</si>
  <si>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</si>
  <si>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</si>
  <si>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</si>
  <si>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</si>
  <si>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</si>
  <si>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</si>
  <si>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</si>
  <si>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</si>
  <si>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</si>
  <si>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</si>
  <si>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</si>
  <si>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</si>
  <si>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</si>
  <si>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</si>
  <si>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</si>
  <si>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</si>
  <si>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</si>
  <si>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</si>
  <si>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</si>
  <si>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</si>
  <si>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</si>
  <si>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</si>
  <si>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</si>
  <si>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</si>
  <si>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</si>
  <si>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</si>
  <si>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</si>
  <si>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</si>
  <si>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</si>
  <si>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</si>
  <si>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</si>
  <si>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</si>
  <si>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</si>
  <si>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</si>
  <si>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</si>
  <si>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</si>
  <si>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</si>
  <si>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</si>
  <si>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</si>
  <si>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</si>
  <si>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</si>
  <si>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</si>
  <si>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</si>
  <si>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</si>
  <si>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</si>
  <si>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</si>
  <si>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</si>
  <si>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</si>
  <si>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</si>
  <si>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</si>
  <si>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</si>
  <si>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</si>
  <si>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</si>
  <si>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</si>
  <si>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</si>
  <si>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</si>
  <si>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</si>
  <si>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</si>
  <si>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</si>
  <si>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</si>
  <si>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</si>
  <si>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</si>
  <si>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</si>
  <si>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</si>
  <si>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</si>
  <si>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</si>
  <si>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</si>
  <si>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</si>
  <si>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</si>
  <si>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</si>
  <si>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</si>
  <si>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</si>
  <si>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</si>
  <si>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</si>
  <si>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</si>
  <si>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</si>
  <si>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</si>
  <si>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</si>
  <si>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</si>
  <si>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</si>
  <si>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</si>
  <si>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</si>
  <si>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</si>
  <si>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</si>
  <si>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</si>
  <si>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</si>
  <si>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</si>
  <si>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</si>
  <si>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</si>
  <si>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</si>
  <si>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</si>
  <si>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</si>
  <si>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</si>
  <si>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</si>
  <si>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</si>
  <si>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</si>
  <si>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</si>
  <si>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</si>
  <si>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</si>
  <si>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</si>
  <si>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</si>
  <si>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</si>
  <si>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</si>
  <si>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</si>
  <si>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</si>
  <si>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</si>
  <si>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</si>
  <si>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</si>
  <si>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</si>
  <si>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</si>
  <si>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</si>
  <si>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</si>
  <si>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</si>
  <si>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</si>
  <si>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</si>
  <si>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</si>
  <si>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</si>
  <si>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</si>
  <si>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</si>
  <si>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</si>
  <si>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</si>
  <si>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</si>
  <si>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</si>
  <si>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</si>
  <si>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</si>
  <si>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</si>
  <si>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</si>
  <si>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</si>
  <si>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</si>
  <si>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</si>
  <si>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</si>
  <si>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</si>
  <si>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</si>
  <si>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</si>
  <si>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</si>
  <si>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</si>
  <si>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</si>
  <si>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</si>
  <si>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</si>
  <si>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</si>
  <si>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</si>
  <si>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</si>
  <si>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</si>
  <si>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</si>
  <si>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</si>
  <si>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</si>
  <si>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</si>
  <si>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</si>
  <si>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</si>
  <si>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</si>
  <si>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</si>
  <si>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</si>
  <si>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</si>
  <si>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</si>
  <si>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</si>
  <si>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</si>
  <si>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</si>
  <si>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</si>
  <si>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</si>
  <si>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</si>
  <si>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</si>
  <si>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</si>
  <si>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</si>
  <si>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</si>
  <si>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</si>
  <si>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</si>
  <si>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</si>
  <si>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</si>
  <si>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</si>
  <si>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</si>
  <si>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</si>
  <si>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</si>
  <si>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</si>
  <si>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</si>
  <si>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</si>
  <si>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</si>
  <si>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</si>
  <si>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</si>
  <si>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</si>
  <si>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</si>
  <si>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</si>
  <si>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</si>
  <si>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</si>
  <si>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</si>
  <si>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</si>
  <si>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</si>
  <si>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</si>
  <si>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</si>
  <si>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</si>
  <si>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</si>
  <si>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</si>
  <si>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</si>
  <si>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</si>
  <si>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</si>
  <si>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</si>
  <si>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</si>
  <si>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</si>
  <si>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</si>
  <si>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</si>
  <si>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</si>
  <si>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</si>
  <si>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</si>
  <si>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</si>
  <si>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</si>
  <si>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</si>
  <si>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</si>
  <si>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</si>
  <si>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</si>
  <si>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</si>
  <si>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</si>
  <si>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</si>
  <si>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</si>
  <si>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</si>
  <si>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</si>
  <si>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</si>
  <si>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</si>
  <si>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</si>
  <si>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</si>
  <si>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</si>
  <si>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</si>
  <si>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</si>
  <si>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</si>
  <si>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</si>
  <si>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</si>
  <si>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</si>
  <si>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</si>
  <si>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</si>
  <si>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</si>
  <si>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</si>
  <si>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</si>
  <si>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</si>
  <si>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</si>
  <si>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</si>
  <si>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</si>
  <si>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</si>
  <si>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</si>
  <si>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</si>
  <si>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</si>
  <si>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</si>
  <si>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</si>
  <si>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</si>
  <si>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</si>
  <si>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</si>
  <si>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</si>
  <si>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</si>
  <si>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</si>
  <si>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</si>
  <si>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</si>
  <si>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</si>
  <si>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</si>
  <si>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</si>
  <si>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</si>
  <si>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</si>
  <si>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</si>
  <si>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</si>
  <si>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</si>
  <si>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</si>
  <si>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</si>
  <si>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</si>
  <si>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</si>
  <si>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</si>
  <si>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</si>
  <si>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</si>
  <si>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</si>
  <si>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</si>
  <si>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</si>
  <si>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</si>
  <si>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</si>
  <si>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</si>
  <si>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</si>
  <si>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</si>
  <si>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</si>
  <si>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</si>
  <si>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</si>
  <si>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</si>
  <si>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</si>
  <si>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</si>
  <si>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</si>
  <si>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</si>
  <si>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</si>
  <si>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</si>
  <si>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</si>
  <si>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</si>
  <si>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</si>
  <si>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</si>
  <si>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</si>
  <si>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</si>
  <si>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</si>
  <si>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</si>
  <si>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</si>
  <si>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</si>
  <si>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</si>
  <si>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</si>
  <si>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</si>
  <si>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</si>
  <si>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</si>
  <si>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</si>
  <si>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</si>
  <si>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</si>
  <si>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</si>
  <si>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</si>
  <si>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</si>
  <si>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</si>
  <si>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</si>
  <si>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</si>
  <si>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</si>
  <si>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</si>
  <si>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</si>
  <si>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</si>
  <si>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</si>
  <si>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</si>
  <si>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</si>
  <si>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</si>
  <si>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</si>
  <si>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</si>
  <si>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</si>
  <si>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</si>
  <si>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</si>
  <si>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</si>
  <si>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</si>
  <si>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</si>
  <si>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</si>
  <si>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</si>
  <si>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</si>
  <si>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</si>
  <si>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</si>
  <si>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</si>
  <si>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</si>
  <si>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</si>
  <si>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</si>
  <si>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</si>
  <si>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</si>
  <si>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</si>
  <si>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</si>
  <si>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</si>
  <si>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</si>
  <si>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</si>
  <si>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</si>
  <si>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</si>
  <si>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</si>
  <si>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</si>
  <si>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</si>
  <si>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</si>
  <si>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</si>
  <si>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</si>
  <si>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</si>
  <si>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</si>
  <si>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</si>
  <si>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</si>
  <si>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</si>
  <si>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</si>
  <si>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</si>
  <si>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</si>
  <si>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</si>
  <si>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</si>
  <si>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</si>
  <si>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</si>
  <si>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</si>
  <si>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</si>
  <si>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</si>
  <si>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</si>
  <si>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</si>
  <si>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</si>
  <si>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</si>
  <si>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</si>
  <si>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</si>
  <si>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</si>
  <si>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</si>
  <si>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</si>
  <si>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</si>
  <si>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</si>
  <si>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</si>
  <si>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</si>
  <si>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</si>
  <si>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</si>
  <si>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</si>
  <si>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</si>
  <si>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</si>
  <si>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</si>
  <si>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</si>
  <si>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</si>
  <si>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</si>
  <si>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</si>
  <si>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</si>
  <si>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</si>
  <si>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</si>
  <si>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</si>
  <si>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</si>
  <si>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</si>
  <si>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</si>
  <si>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</si>
  <si>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</si>
  <si>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</si>
  <si>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</si>
  <si>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</si>
  <si>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</si>
  <si>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</si>
  <si>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</si>
  <si>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</si>
  <si>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</si>
  <si>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</si>
  <si>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</si>
  <si>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</si>
  <si>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</si>
  <si>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</si>
  <si>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</si>
  <si>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</si>
  <si>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</si>
  <si>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</si>
  <si>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</si>
  <si>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</si>
  <si>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</si>
  <si>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</si>
  <si>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</si>
  <si>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</si>
  <si>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</si>
  <si>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</si>
  <si>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</si>
  <si>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</si>
  <si>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</si>
  <si>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</si>
  <si>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</si>
  <si>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</si>
  <si>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</si>
  <si>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</si>
  <si>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</si>
  <si>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</si>
  <si>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</si>
  <si>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</si>
  <si>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</si>
  <si>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</si>
  <si>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</si>
  <si>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</si>
  <si>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</si>
  <si>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</si>
  <si>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</si>
  <si>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</si>
  <si>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</si>
  <si>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</si>
  <si>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</si>
  <si>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</si>
  <si>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</si>
  <si>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</si>
  <si>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</si>
  <si>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</si>
  <si>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</si>
  <si>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</si>
  <si>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</si>
  <si>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</si>
  <si>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</si>
  <si>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</si>
  <si>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</si>
  <si>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</si>
  <si>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</si>
  <si>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</si>
  <si>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</si>
  <si>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</si>
  <si>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</si>
  <si>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</si>
  <si>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</si>
  <si>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</si>
  <si>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</si>
  <si>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</si>
  <si>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</si>
  <si>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</si>
  <si>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</si>
  <si>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</si>
  <si>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</si>
  <si>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</si>
  <si>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</si>
  <si>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</si>
  <si>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</si>
  <si>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</si>
  <si>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</si>
  <si>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</si>
  <si>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</si>
  <si>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</si>
  <si>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</si>
  <si>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</si>
  <si>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</si>
  <si>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</si>
  <si>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</si>
  <si>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</si>
  <si>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</si>
  <si>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</si>
  <si>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</si>
  <si>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</si>
  <si>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</si>
  <si>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</si>
  <si>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</si>
  <si>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</si>
  <si>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</si>
  <si>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</si>
  <si>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</si>
  <si>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</si>
  <si>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</si>
  <si>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</si>
  <si>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</si>
  <si>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</si>
  <si>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</si>
  <si>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</si>
  <si>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</si>
  <si>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</si>
  <si>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</si>
  <si>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</si>
  <si>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</si>
  <si>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</si>
  <si>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</si>
  <si>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</si>
  <si>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</si>
  <si>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</si>
  <si>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</si>
  <si>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</si>
  <si>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</si>
  <si>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</si>
  <si>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</si>
  <si>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</si>
  <si>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</si>
  <si>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</si>
  <si>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</si>
  <si>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</si>
  <si>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</si>
  <si>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</si>
  <si>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</si>
  <si>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</si>
  <si>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</si>
  <si>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</si>
  <si>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</si>
  <si>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</si>
  <si>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</si>
  <si>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</si>
  <si>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</si>
  <si>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</si>
  <si>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</si>
  <si>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</si>
  <si>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</si>
  <si>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</si>
  <si>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</si>
  <si>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</si>
  <si>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</si>
  <si>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</si>
  <si>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</si>
  <si>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</si>
  <si>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</si>
  <si>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</si>
  <si>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</si>
  <si>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</si>
  <si>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</si>
  <si>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</si>
  <si>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</si>
  <si>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</si>
  <si>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</si>
  <si>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</si>
  <si>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</si>
  <si>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</si>
  <si>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</si>
  <si>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</si>
  <si>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</si>
  <si>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</si>
  <si>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</si>
  <si>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</si>
  <si>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</si>
  <si>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</si>
  <si>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</si>
  <si>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</si>
  <si>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</si>
  <si>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</si>
  <si>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</si>
  <si>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</si>
  <si>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</si>
  <si>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</si>
  <si>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</si>
  <si>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</si>
  <si>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</si>
  <si>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</si>
  <si>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</si>
  <si>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</si>
  <si>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</si>
  <si>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</si>
  <si>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</si>
  <si>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</si>
  <si>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</si>
  <si>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</si>
  <si>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</si>
  <si>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</si>
  <si>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</si>
  <si>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</si>
  <si>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</si>
  <si>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</si>
  <si>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</si>
  <si>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</si>
  <si>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</si>
  <si>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</si>
  <si>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</si>
  <si>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</si>
  <si>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</si>
  <si>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</si>
  <si>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</si>
  <si>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</si>
  <si>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</si>
  <si>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</si>
  <si>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</si>
  <si>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</si>
  <si>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</si>
  <si>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</si>
  <si>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</si>
  <si>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</si>
  <si>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</si>
  <si>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</si>
  <si>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</si>
  <si>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</si>
  <si>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</si>
  <si>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</si>
  <si>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</si>
  <si>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</si>
  <si>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</si>
  <si>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</si>
  <si>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</si>
  <si>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</si>
  <si>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</si>
  <si>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</si>
  <si>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</si>
  <si>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</si>
  <si>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</si>
  <si>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</si>
  <si>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</si>
  <si>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</si>
  <si>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</si>
  <si>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</si>
  <si>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</si>
  <si>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</si>
  <si>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</si>
  <si>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</si>
  <si>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</si>
  <si>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</si>
  <si>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</si>
  <si>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</si>
  <si>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</si>
  <si>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</si>
  <si>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</si>
  <si>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</si>
  <si>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</si>
  <si>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</si>
  <si>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</si>
  <si>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</si>
  <si>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</si>
  <si>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</si>
  <si>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</si>
  <si>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</si>
  <si>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</si>
  <si>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</si>
  <si>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</si>
  <si>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</si>
  <si>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</si>
  <si>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</si>
  <si>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</si>
  <si>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</si>
  <si>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</si>
  <si>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</si>
  <si>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</si>
  <si>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</si>
  <si>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</si>
  <si>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</si>
  <si>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</si>
  <si>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</si>
  <si>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</si>
  <si>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</si>
  <si>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</si>
  <si>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</si>
  <si>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</si>
  <si>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</si>
  <si>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</si>
  <si>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</si>
  <si>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</si>
  <si>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</si>
  <si>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</si>
  <si>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</si>
  <si>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</si>
  <si>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</si>
  <si>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</si>
  <si>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</si>
  <si>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</si>
  <si>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</si>
  <si>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</si>
  <si>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</si>
  <si>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</si>
  <si>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</si>
  <si>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</si>
  <si>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</si>
  <si>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</si>
  <si>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</si>
  <si>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</si>
  <si>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</si>
  <si>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</si>
  <si>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</si>
  <si>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</si>
  <si>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</si>
  <si>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</si>
  <si>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</si>
  <si>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</si>
  <si>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</si>
  <si>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</si>
  <si>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</si>
  <si>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</si>
  <si>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</si>
  <si>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</si>
  <si>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</si>
  <si>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</si>
  <si>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</si>
  <si>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</si>
  <si>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</si>
  <si>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</si>
  <si>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</si>
  <si>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</si>
  <si>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</si>
  <si>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</si>
  <si>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</si>
  <si>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</si>
  <si>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</si>
  <si>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</si>
  <si>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</si>
  <si>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</si>
  <si>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</si>
  <si>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</si>
  <si>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</si>
  <si>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</si>
  <si>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</si>
  <si>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</si>
  <si>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</si>
  <si>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</si>
  <si>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</si>
  <si>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</si>
  <si>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</si>
  <si>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</si>
  <si>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</si>
  <si>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</si>
  <si>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</si>
  <si>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</si>
  <si>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</si>
  <si>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</si>
  <si>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</si>
  <si>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</si>
  <si>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</si>
  <si>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</si>
  <si>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</si>
  <si>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</si>
  <si>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</si>
  <si>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</si>
  <si>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</si>
  <si>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</si>
  <si>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</si>
  <si>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</si>
  <si>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</si>
  <si>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</si>
  <si>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</si>
  <si>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</si>
  <si>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</si>
  <si>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</si>
  <si>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</si>
  <si>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</si>
  <si>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</si>
  <si>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</si>
  <si>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</si>
  <si>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</si>
  <si>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</si>
  <si>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</si>
  <si>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</si>
  <si>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</si>
  <si>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</si>
  <si>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</si>
  <si>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</si>
  <si>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</si>
  <si>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</si>
  <si>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</si>
  <si>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</si>
  <si>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</si>
  <si>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</si>
  <si>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</si>
  <si>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</si>
  <si>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</si>
  <si>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</si>
  <si>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</si>
  <si>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</si>
  <si>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</si>
  <si>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</si>
  <si>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</si>
  <si>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</si>
  <si>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</si>
  <si>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</si>
  <si>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</si>
  <si>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</si>
  <si>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</si>
  <si>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</si>
  <si>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</si>
  <si>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</si>
  <si>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</si>
  <si>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</si>
  <si>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</si>
  <si>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</si>
  <si>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</si>
  <si>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</si>
  <si>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</si>
  <si>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</si>
  <si>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</si>
  <si>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</si>
  <si>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</si>
  <si>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</si>
  <si>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</si>
  <si>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</si>
  <si>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</si>
  <si>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</si>
  <si>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</si>
  <si>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</si>
  <si>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</si>
  <si>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</si>
  <si>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</si>
  <si>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</si>
  <si>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</si>
  <si>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</si>
  <si>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</si>
  <si>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</si>
  <si>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</si>
  <si>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</si>
  <si>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</si>
  <si>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</si>
  <si>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</si>
  <si>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</si>
  <si>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</si>
  <si>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</si>
  <si>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</si>
  <si>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</si>
  <si>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</si>
  <si>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</si>
  <si>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</si>
  <si>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</si>
  <si>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</si>
  <si>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</si>
  <si>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</si>
  <si>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</si>
  <si>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</si>
  <si>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</si>
  <si>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</si>
  <si>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</si>
  <si>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</si>
  <si>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</si>
  <si>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</si>
  <si>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</si>
  <si>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</si>
  <si>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</si>
  <si>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</si>
  <si>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</si>
  <si>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</si>
  <si>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</si>
  <si>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</si>
  <si>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</si>
  <si>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</si>
  <si>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</si>
  <si>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</si>
  <si>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</si>
  <si>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</si>
  <si>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</si>
  <si>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</si>
  <si>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</si>
  <si>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</si>
  <si>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</si>
  <si>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</si>
  <si>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</si>
  <si>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</si>
  <si>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</si>
  <si>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</si>
  <si>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</si>
  <si>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</si>
  <si>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</si>
  <si>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</si>
  <si>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</si>
  <si>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</si>
  <si>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</si>
  <si>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</si>
  <si>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</si>
  <si>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</si>
  <si>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</si>
  <si>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</si>
  <si>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</si>
  <si>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</si>
  <si>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</si>
  <si>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</si>
  <si>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</si>
  <si>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</si>
  <si>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</si>
  <si>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</si>
  <si>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</si>
  <si>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</si>
  <si>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</si>
  <si>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</si>
  <si>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</si>
  <si>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</si>
  <si>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</si>
  <si>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</si>
  <si>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</si>
  <si>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</si>
  <si>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</si>
  <si>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</si>
  <si>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</si>
  <si>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</si>
  <si>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</si>
  <si>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</si>
  <si>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</si>
  <si>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</si>
  <si>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</si>
  <si>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</si>
  <si>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</si>
  <si>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</si>
  <si>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</si>
  <si>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</si>
  <si>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</si>
  <si>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</si>
  <si>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</si>
  <si>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</si>
  <si>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</si>
  <si>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</si>
  <si>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</si>
  <si>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</si>
  <si>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</si>
  <si>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</si>
  <si>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</si>
  <si>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</si>
  <si>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</si>
  <si>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</si>
  <si>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</si>
  <si>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</si>
  <si>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</si>
  <si>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</si>
  <si>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</si>
  <si>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</si>
  <si>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</si>
  <si>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</si>
  <si>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</si>
  <si>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</si>
  <si>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</si>
  <si>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</si>
  <si>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</si>
  <si>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</si>
  <si>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</si>
  <si>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</si>
  <si>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</si>
  <si>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</si>
  <si>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</si>
  <si>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</si>
  <si>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</si>
  <si>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</si>
  <si>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</si>
  <si>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</si>
  <si>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</si>
  <si>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</si>
  <si>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</si>
  <si>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</si>
  <si>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</si>
  <si>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</si>
  <si>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</si>
  <si>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</si>
  <si>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</si>
  <si>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</si>
  <si>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</si>
  <si>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</si>
  <si>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</si>
  <si>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</si>
  <si>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</si>
  <si>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</si>
  <si>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</si>
  <si>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</si>
  <si>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</si>
  <si>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</si>
  <si>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</si>
  <si>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</si>
  <si>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</si>
  <si>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</si>
  <si>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</si>
  <si>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</si>
  <si>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</si>
  <si>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</si>
  <si>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</si>
  <si>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</si>
  <si>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</si>
  <si>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</si>
  <si>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</si>
  <si>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</si>
  <si>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</si>
  <si>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</si>
  <si>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</si>
  <si>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</si>
  <si>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</si>
  <si>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</si>
  <si>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</si>
  <si>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</si>
  <si>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</si>
  <si>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</si>
  <si>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</si>
  <si>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</si>
  <si>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</si>
  <si>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</si>
  <si>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</si>
  <si>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</si>
  <si>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</si>
  <si>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</si>
  <si>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</si>
  <si>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</si>
  <si>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</si>
  <si>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</si>
  <si>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</si>
  <si>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</si>
  <si>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</si>
  <si>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</si>
  <si>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</si>
  <si>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</si>
  <si>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</si>
  <si>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</si>
  <si>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</si>
  <si>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</si>
  <si>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</si>
  <si>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</si>
  <si>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</si>
  <si>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</si>
  <si>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</si>
  <si>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</si>
  <si>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</si>
  <si>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</si>
  <si>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</si>
  <si>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</si>
  <si>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</si>
  <si>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</si>
  <si>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</si>
  <si>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</si>
  <si>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</si>
  <si>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</si>
  <si>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</si>
  <si>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</si>
  <si>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</si>
  <si>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</si>
  <si>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</si>
  <si>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</si>
  <si>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</si>
  <si>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</si>
  <si>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</si>
  <si>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</si>
  <si>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</si>
  <si>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</si>
  <si>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</si>
  <si>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</si>
  <si>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</si>
  <si>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</si>
  <si>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</si>
  <si>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</si>
  <si>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</si>
  <si>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</si>
  <si>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</si>
  <si>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</si>
  <si>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</si>
  <si>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</si>
  <si>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</si>
  <si>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</si>
  <si>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</si>
  <si>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</si>
  <si>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</si>
  <si>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</si>
  <si>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</si>
  <si>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</si>
  <si>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</si>
  <si>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</si>
  <si>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</si>
  <si>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</si>
  <si>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</si>
  <si>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</si>
  <si>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</si>
  <si>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</si>
  <si>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</si>
  <si>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</si>
  <si>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</si>
  <si>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</si>
  <si>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</si>
  <si>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</si>
  <si>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</si>
  <si>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</si>
  <si>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</si>
  <si>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</si>
  <si>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</si>
  <si>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</si>
  <si>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</si>
  <si>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</si>
  <si>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</si>
  <si>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</si>
  <si>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</si>
  <si>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</si>
  <si>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</si>
  <si>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</si>
  <si>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</si>
  <si>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</si>
  <si>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</si>
  <si>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</si>
  <si>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</si>
  <si>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</si>
  <si>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</si>
  <si>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</si>
  <si>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</si>
  <si>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</si>
  <si>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</si>
  <si>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</si>
  <si>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</si>
  <si>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</si>
  <si>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</si>
  <si>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</si>
  <si>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</si>
  <si>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</si>
  <si>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</si>
  <si>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</si>
  <si>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</si>
  <si>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</si>
  <si>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</si>
  <si>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</si>
  <si>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</si>
  <si>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</si>
  <si>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</si>
  <si>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</si>
  <si>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</si>
  <si>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</si>
  <si>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</si>
  <si>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</si>
  <si>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</si>
  <si>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</si>
  <si>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</si>
  <si>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</si>
  <si>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</si>
  <si>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</si>
  <si>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</si>
  <si>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</si>
  <si>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</si>
  <si>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</si>
  <si>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</si>
  <si>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</si>
  <si>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</si>
  <si>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</si>
  <si>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</si>
  <si>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</si>
  <si>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</si>
  <si>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</si>
  <si>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</si>
  <si>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</si>
  <si>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</si>
  <si>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</si>
  <si>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</si>
  <si>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</si>
  <si>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</si>
  <si>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</si>
  <si>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</si>
  <si>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</si>
  <si>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</si>
  <si>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</si>
  <si>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</si>
  <si>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</si>
  <si>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</si>
  <si>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</si>
  <si>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</si>
  <si>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</si>
  <si>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</si>
  <si>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</si>
  <si>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</si>
  <si>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</si>
  <si>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</si>
  <si>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</si>
  <si>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</si>
  <si>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</si>
  <si>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</si>
  <si>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</si>
  <si>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</si>
  <si>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</si>
  <si>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</si>
  <si>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</si>
  <si>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</si>
  <si>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</si>
  <si>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</si>
  <si>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</si>
  <si>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</si>
  <si>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</si>
  <si>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</si>
  <si>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</si>
  <si>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</si>
  <si>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</si>
  <si>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</si>
  <si>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</si>
  <si>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</si>
  <si>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</si>
  <si>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</si>
  <si>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</si>
  <si>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</si>
  <si>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</si>
  <si>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</si>
  <si>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</si>
  <si>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</si>
  <si>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</si>
  <si>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</si>
  <si>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</si>
  <si>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</si>
  <si>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</si>
  <si>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</si>
  <si>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</si>
  <si>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</si>
  <si>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</si>
  <si>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</si>
  <si>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</si>
  <si>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</si>
  <si>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</si>
  <si>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</si>
  <si>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</si>
  <si>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</si>
  <si>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</si>
  <si>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</si>
  <si>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</si>
  <si>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</si>
  <si>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</si>
  <si>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</si>
  <si>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</si>
  <si>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</si>
  <si>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</si>
  <si>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</si>
  <si>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</si>
  <si>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</si>
  <si>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</si>
  <si>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</si>
  <si>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</si>
  <si>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</si>
  <si>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</si>
  <si>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</si>
  <si>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</si>
  <si>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</si>
  <si>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</si>
  <si>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</si>
  <si>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</si>
  <si>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</si>
  <si>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</si>
  <si>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</si>
  <si>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</si>
  <si>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</si>
  <si>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</si>
  <si>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</si>
  <si>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</si>
  <si>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</si>
  <si>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</si>
  <si>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</si>
  <si>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</si>
  <si>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</si>
  <si>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</si>
  <si>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</si>
  <si>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</si>
  <si>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</si>
  <si>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</si>
  <si>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</si>
  <si>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</si>
  <si>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</si>
  <si>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</si>
  <si>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</si>
  <si>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</si>
  <si>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</si>
  <si>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</si>
  <si>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</si>
  <si>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</si>
  <si>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</si>
  <si>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</si>
  <si>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</si>
  <si>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</si>
  <si>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</si>
  <si>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</si>
  <si>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</si>
  <si>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</si>
  <si>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</si>
  <si>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</si>
  <si>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</si>
  <si>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</si>
  <si>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</si>
  <si>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</si>
  <si>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</si>
  <si>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</si>
  <si>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</si>
  <si>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</si>
  <si>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</si>
  <si>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</si>
  <si>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</si>
  <si>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</si>
  <si>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</si>
  <si>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</si>
  <si>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</si>
  <si>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</si>
  <si>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</si>
  <si>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</si>
  <si>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</si>
  <si>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</si>
  <si>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</si>
  <si>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</si>
  <si>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</si>
  <si>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</si>
  <si>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</si>
  <si>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</si>
  <si>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</si>
  <si>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</si>
  <si>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</si>
  <si>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</si>
  <si>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</si>
  <si>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</si>
  <si>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</si>
  <si>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</si>
  <si>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</si>
  <si>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</si>
  <si>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</si>
  <si>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</si>
  <si>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</si>
  <si>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</si>
  <si>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</si>
  <si>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</si>
  <si>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</si>
  <si>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</si>
  <si>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</si>
  <si>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</si>
  <si>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</si>
  <si>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</si>
  <si>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</si>
  <si>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</si>
  <si>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</si>
  <si>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</si>
  <si>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</si>
  <si>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</si>
  <si>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</si>
  <si>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</si>
  <si>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</si>
  <si>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</si>
  <si>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</si>
  <si>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</si>
  <si>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</si>
  <si>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</si>
  <si>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</si>
  <si>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</si>
  <si>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</si>
  <si>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</si>
  <si>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</si>
  <si>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</si>
  <si>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</si>
  <si>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</si>
  <si>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</si>
  <si>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</si>
  <si>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</si>
  <si>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</si>
  <si>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</si>
  <si>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</si>
  <si>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</si>
  <si>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</si>
  <si>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</si>
  <si>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</si>
  <si>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</si>
  <si>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</si>
  <si>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</si>
  <si>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</si>
  <si>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</si>
  <si>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</si>
  <si>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</si>
  <si>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</si>
  <si>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</si>
  <si>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</si>
  <si>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</si>
  <si>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</si>
  <si>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</si>
  <si>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</si>
  <si>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</si>
  <si>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</si>
  <si>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</si>
  <si>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</si>
  <si>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</si>
  <si>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</si>
  <si>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</si>
  <si>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</si>
  <si>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</si>
  <si>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</si>
  <si>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</si>
  <si>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</si>
  <si>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</si>
  <si>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</si>
  <si>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</si>
  <si>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</si>
  <si>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</si>
  <si>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</si>
  <si>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</si>
  <si>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</si>
  <si>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</si>
  <si>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</si>
  <si>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</si>
  <si>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</si>
  <si>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</si>
  <si>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</si>
  <si>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</si>
  <si>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</si>
  <si>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</si>
  <si>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</si>
  <si>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</si>
  <si>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</si>
  <si>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</si>
  <si>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</si>
  <si>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</si>
  <si>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</si>
  <si>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</si>
  <si>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</si>
  <si>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</si>
  <si>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</si>
  <si>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</si>
  <si>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</si>
  <si>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</si>
  <si>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</si>
  <si>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</si>
  <si>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</si>
  <si>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</si>
  <si>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</si>
  <si>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</si>
  <si>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</si>
  <si>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</si>
  <si>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</si>
  <si>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</si>
  <si>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</si>
  <si>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</si>
  <si>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</si>
  <si>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</si>
  <si>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</si>
  <si>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</si>
  <si>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</si>
  <si>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</si>
  <si>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</si>
  <si>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</si>
  <si>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</si>
  <si>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</si>
  <si>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</si>
  <si>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</si>
  <si>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</si>
  <si>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</si>
  <si>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</si>
  <si>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</si>
  <si>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</si>
  <si>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</si>
  <si>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</si>
  <si>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</si>
  <si>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</si>
  <si>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</si>
  <si>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</si>
  <si>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</si>
  <si>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</si>
  <si>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</si>
  <si>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</si>
  <si>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</si>
  <si>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</si>
  <si>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</si>
  <si>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</si>
  <si>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</si>
  <si>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</si>
  <si>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</si>
  <si>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</si>
  <si>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</si>
  <si>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</si>
  <si>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</si>
  <si>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</si>
  <si>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</si>
  <si>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</si>
  <si>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</si>
  <si>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</si>
  <si>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</si>
  <si>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</si>
  <si>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</si>
  <si>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</si>
  <si>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</si>
  <si>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</si>
  <si>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</si>
  <si>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</si>
  <si>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</si>
  <si>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</si>
  <si>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</si>
  <si>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</si>
  <si>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</si>
  <si>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</si>
  <si>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</si>
  <si>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</si>
  <si>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</si>
  <si>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</si>
  <si>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</si>
  <si>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</si>
  <si>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</si>
  <si>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</si>
  <si>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</si>
  <si>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</si>
  <si>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</si>
  <si>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</si>
  <si>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</si>
  <si>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</si>
  <si>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</si>
  <si>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</si>
  <si>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</si>
  <si>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</si>
  <si>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</si>
  <si>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</si>
  <si>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</si>
  <si>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</si>
  <si>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</si>
  <si>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</si>
  <si>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</si>
  <si>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</si>
  <si>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</si>
  <si>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</si>
  <si>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</si>
  <si>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</si>
  <si>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</si>
  <si>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</si>
  <si>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</si>
  <si>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</si>
  <si>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</si>
  <si>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</si>
  <si>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</si>
  <si>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</si>
  <si>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</si>
  <si>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</si>
  <si>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</si>
  <si>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</si>
  <si>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</si>
  <si>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</si>
  <si>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</si>
  <si>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</si>
  <si>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</si>
  <si>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</si>
  <si>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</si>
  <si>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</si>
  <si>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</si>
  <si>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</si>
  <si>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</si>
  <si>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</si>
  <si>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</si>
  <si>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</si>
  <si>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</si>
  <si>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</si>
  <si>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</si>
  <si>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</si>
  <si>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</si>
  <si>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</si>
  <si>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</si>
  <si>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</si>
  <si>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</si>
  <si>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</si>
  <si>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</si>
  <si>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</si>
  <si>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</si>
  <si>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</si>
  <si>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</si>
  <si>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</si>
  <si>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</si>
  <si>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</si>
  <si>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</si>
  <si>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</si>
  <si>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</si>
  <si>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</si>
  <si>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</si>
  <si>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</si>
  <si>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</si>
  <si>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</si>
  <si>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</si>
  <si>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</si>
  <si>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</si>
  <si>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</si>
  <si>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</si>
  <si>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</si>
  <si>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</si>
  <si>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</si>
  <si>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</si>
  <si>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</si>
  <si>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</si>
  <si>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</si>
  <si>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</si>
  <si>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</si>
  <si>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</si>
  <si>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</si>
  <si>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</si>
  <si>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</si>
  <si>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</si>
  <si>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</si>
  <si>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</si>
  <si>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</si>
  <si>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</si>
  <si>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</si>
  <si>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</si>
  <si>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</si>
  <si>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</si>
  <si>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</si>
  <si>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</si>
  <si>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</si>
  <si>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</si>
  <si>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</si>
  <si>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</si>
  <si>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</si>
  <si>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</si>
  <si>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</si>
  <si>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</si>
  <si>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</si>
  <si>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</si>
  <si>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</si>
  <si>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</si>
  <si>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</si>
  <si>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</si>
  <si>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</si>
  <si>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</si>
  <si>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</si>
  <si>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</si>
  <si>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</si>
  <si>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</si>
  <si>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</si>
  <si>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</si>
  <si>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</si>
  <si>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</si>
  <si>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</si>
  <si>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</si>
  <si>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</si>
  <si>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</si>
  <si>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</si>
  <si>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</si>
  <si>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</si>
  <si>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</si>
  <si>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</si>
  <si>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</si>
  <si>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</si>
  <si>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</si>
  <si>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</si>
  <si>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</si>
  <si>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</si>
  <si>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</si>
  <si>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</si>
  <si>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</si>
  <si>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</si>
  <si>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</si>
  <si>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</si>
  <si>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</si>
  <si>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</si>
  <si>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</si>
  <si>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</si>
  <si>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</si>
  <si>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</si>
  <si>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</si>
  <si>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</si>
  <si>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</si>
  <si>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</si>
  <si>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</si>
  <si>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</si>
  <si>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</si>
  <si>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</si>
  <si>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</si>
  <si>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</si>
  <si>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</si>
  <si>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</si>
  <si>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</si>
  <si>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</si>
  <si>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</si>
  <si>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</si>
  <si>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</si>
  <si>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</si>
  <si>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</si>
  <si>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</si>
  <si>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</si>
  <si>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</si>
  <si>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</si>
  <si>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</si>
  <si>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</si>
  <si>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</si>
  <si>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</si>
  <si>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</si>
  <si>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</si>
  <si>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</si>
  <si>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</si>
  <si>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</si>
  <si>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</si>
  <si>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</si>
  <si>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</si>
  <si>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</si>
  <si>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</si>
  <si>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</si>
  <si>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</si>
  <si>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</si>
  <si>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</si>
  <si>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</si>
  <si>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</si>
  <si>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</si>
  <si>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</si>
  <si>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</si>
  <si>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</si>
  <si>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</si>
  <si>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</si>
  <si>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</si>
  <si>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</si>
  <si>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</si>
  <si>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</si>
  <si>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</si>
  <si>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</si>
  <si>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</si>
  <si>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</si>
  <si>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</si>
  <si>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</si>
  <si>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</si>
  <si>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</si>
  <si>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</si>
  <si>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</si>
  <si>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</si>
  <si>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</si>
  <si>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</si>
  <si>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</si>
  <si>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</si>
  <si>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</si>
  <si>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</si>
  <si>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</si>
  <si>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</si>
  <si>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</si>
  <si>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</si>
  <si>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</si>
  <si>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</si>
  <si>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</si>
  <si>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</si>
  <si>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</si>
  <si>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</si>
  <si>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</si>
  <si>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</si>
  <si>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</si>
  <si>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</si>
  <si>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</si>
  <si>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</si>
  <si>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</si>
  <si>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</si>
  <si>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</si>
  <si>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</si>
  <si>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</si>
  <si>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</si>
  <si>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</si>
  <si>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</si>
  <si>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</si>
  <si>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</si>
  <si>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</si>
  <si>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</si>
  <si>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</si>
  <si>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</si>
  <si>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</si>
  <si>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</si>
  <si>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</si>
  <si>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</si>
  <si>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</si>
  <si>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</si>
  <si>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</si>
  <si>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</si>
  <si>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</si>
  <si>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</si>
  <si>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</si>
  <si>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</si>
  <si>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</si>
  <si>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</si>
  <si>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</si>
  <si>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</si>
  <si>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</si>
  <si>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</si>
  <si>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</si>
  <si>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</si>
  <si>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</si>
  <si>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</si>
  <si>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</si>
  <si>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</si>
  <si>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</si>
  <si>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</si>
  <si>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</si>
  <si>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</si>
  <si>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</si>
  <si>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</si>
  <si>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</si>
  <si>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</si>
  <si>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</si>
  <si>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</si>
  <si>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</si>
  <si>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</si>
  <si>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</si>
  <si>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</si>
  <si>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</si>
  <si>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</si>
  <si>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</si>
  <si>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</si>
  <si>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</si>
  <si>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</si>
  <si>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</si>
  <si>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</si>
  <si>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</si>
  <si>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</si>
  <si>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</si>
  <si>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</si>
  <si>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</si>
  <si>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</si>
  <si>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</si>
  <si>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</si>
  <si>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</si>
  <si>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</si>
  <si>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</si>
  <si>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</si>
  <si>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</si>
  <si>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</si>
  <si>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</si>
  <si>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</si>
  <si>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</si>
  <si>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</si>
  <si>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</si>
  <si>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</si>
  <si>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</si>
  <si>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</si>
  <si>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</si>
  <si>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</si>
  <si>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</si>
  <si>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</si>
  <si>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</si>
  <si>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</si>
  <si>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</si>
  <si>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</si>
  <si>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</si>
  <si>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</si>
  <si>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</si>
  <si>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</si>
  <si>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</si>
  <si>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</si>
  <si>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</si>
  <si>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</si>
  <si>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</si>
  <si>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</si>
  <si>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</si>
  <si>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</si>
  <si>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</si>
  <si>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</si>
  <si>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</si>
  <si>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</si>
  <si>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</si>
  <si>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</si>
  <si>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</si>
  <si>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</si>
  <si>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</si>
  <si>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</si>
  <si>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</si>
  <si>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</si>
  <si>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</si>
  <si>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</si>
  <si>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</si>
  <si>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</si>
  <si>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</si>
  <si>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</si>
  <si>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</si>
  <si>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</si>
  <si>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</si>
  <si>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</si>
  <si>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</si>
  <si>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</si>
  <si>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</si>
  <si>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</si>
  <si>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</si>
  <si>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</si>
  <si>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</si>
  <si>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</si>
  <si>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</si>
  <si>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</si>
  <si>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</si>
  <si>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</si>
  <si>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</si>
  <si>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</si>
  <si>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</si>
  <si>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</si>
  <si>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</si>
  <si>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</si>
  <si>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</si>
  <si>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</si>
  <si>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</si>
  <si>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</si>
  <si>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</si>
  <si>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</si>
  <si>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</si>
  <si>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</si>
  <si>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</si>
  <si>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</si>
  <si>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</si>
  <si>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</si>
  <si>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</si>
  <si>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</si>
  <si>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</si>
  <si>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</si>
  <si>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</si>
  <si>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</si>
  <si>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</si>
  <si>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</si>
  <si>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</si>
  <si>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</si>
  <si>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</si>
  <si>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</si>
  <si>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</si>
  <si>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</si>
  <si>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</si>
  <si>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</si>
  <si>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</si>
  <si>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</si>
  <si>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</si>
  <si>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</si>
  <si>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</si>
  <si>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</si>
  <si>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</si>
  <si>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</si>
  <si>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</si>
  <si>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</si>
  <si>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</si>
  <si>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</si>
  <si>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</si>
  <si>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</si>
  <si>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</si>
  <si>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</si>
  <si>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</si>
  <si>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</si>
  <si>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</si>
  <si>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</si>
  <si>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</si>
  <si>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</si>
  <si>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</si>
  <si>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</si>
  <si>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</si>
  <si>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</si>
  <si>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</si>
  <si>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</si>
  <si>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</si>
  <si>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</si>
  <si>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</si>
  <si>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</si>
  <si>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</si>
  <si>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</si>
  <si>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</si>
  <si>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</si>
  <si>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</si>
  <si>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</si>
  <si>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</si>
  <si>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</si>
  <si>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</si>
  <si>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</si>
  <si>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</si>
  <si>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</si>
  <si>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</si>
  <si>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</si>
  <si>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</si>
  <si>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</si>
  <si>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</si>
  <si>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</si>
  <si>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</si>
  <si>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</si>
  <si>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</si>
  <si>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</si>
  <si>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</si>
  <si>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</si>
  <si>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</si>
  <si>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</si>
  <si>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</si>
  <si>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</si>
  <si>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</si>
  <si>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</si>
  <si>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</si>
  <si>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</si>
  <si>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</si>
  <si>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</si>
  <si>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</si>
  <si>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</si>
  <si>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</si>
  <si>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</si>
  <si>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</si>
  <si>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</si>
  <si>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</si>
  <si>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</si>
  <si>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</si>
  <si>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</si>
  <si>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</si>
  <si>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</si>
  <si>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</si>
  <si>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</si>
  <si>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</si>
  <si>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</si>
  <si>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</si>
  <si>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</si>
  <si>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</si>
  <si>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</si>
  <si>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</si>
  <si>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</si>
  <si>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</si>
  <si>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</si>
  <si>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</si>
  <si>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</si>
  <si>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</si>
  <si>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</si>
  <si>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</si>
  <si>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</si>
  <si>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</si>
  <si>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</si>
  <si>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</si>
  <si>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</si>
  <si>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</si>
  <si>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</si>
  <si>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</si>
  <si>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</si>
  <si>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</si>
  <si>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</si>
  <si>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</si>
  <si>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</si>
  <si>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</si>
  <si>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</si>
  <si>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</si>
  <si>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</si>
  <si>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</si>
  <si>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</si>
  <si>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</si>
  <si>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</si>
  <si>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</si>
  <si>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</si>
  <si>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</si>
  <si>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</si>
  <si>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</si>
  <si>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</si>
  <si>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</si>
  <si>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</si>
  <si>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</si>
  <si>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</si>
  <si>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</si>
  <si>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</si>
  <si>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</si>
  <si>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</si>
  <si>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</si>
  <si>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</si>
  <si>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</si>
  <si>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</si>
  <si>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</si>
  <si>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</si>
  <si>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</si>
  <si>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</si>
  <si>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</si>
  <si>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</si>
  <si>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</si>
  <si>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</si>
  <si>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</si>
  <si>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</si>
  <si>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</si>
  <si>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</si>
  <si>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</si>
  <si>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</si>
  <si>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</si>
  <si>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</si>
  <si>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</si>
  <si>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</si>
  <si>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</si>
  <si>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</si>
  <si>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</si>
  <si>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</si>
  <si>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</si>
  <si>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</si>
  <si>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</si>
  <si>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</si>
  <si>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</si>
  <si>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</si>
  <si>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</si>
  <si>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</si>
  <si>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</si>
  <si>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</si>
  <si>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</si>
  <si>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</si>
  <si>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</si>
  <si>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</si>
  <si>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</si>
  <si>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</si>
  <si>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</si>
  <si>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</si>
  <si>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</si>
  <si>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</si>
  <si>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</si>
  <si>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</si>
  <si>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</si>
  <si>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</si>
  <si>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</si>
  <si>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</si>
  <si>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</si>
  <si>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</si>
  <si>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</si>
  <si>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</si>
  <si>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</si>
  <si>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</si>
  <si>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</si>
  <si>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</si>
  <si>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</si>
  <si>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</si>
  <si>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</si>
  <si>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</si>
  <si>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</si>
  <si>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</si>
  <si>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</si>
  <si>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</si>
  <si>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</si>
  <si>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</si>
  <si>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</si>
  <si>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</si>
  <si>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</si>
  <si>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</si>
  <si>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</si>
  <si>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</si>
  <si>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</si>
  <si>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</si>
  <si>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</si>
  <si>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</si>
  <si>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</si>
  <si>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</si>
  <si>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</si>
  <si>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</si>
  <si>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</si>
  <si>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</si>
  <si>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</si>
  <si>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</si>
  <si>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</si>
  <si>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</si>
  <si>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</si>
  <si>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</si>
  <si>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</si>
  <si>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</si>
  <si>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</si>
  <si>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</si>
  <si>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</si>
  <si>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</si>
  <si>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</si>
  <si>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</si>
  <si>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</si>
  <si>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</si>
  <si>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</si>
  <si>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</si>
  <si>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</si>
  <si>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</si>
  <si>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</si>
  <si>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</si>
  <si>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</si>
  <si>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</si>
  <si>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</si>
  <si>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</si>
  <si>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</si>
  <si>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</si>
  <si>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</si>
  <si>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</si>
  <si>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</si>
  <si>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</si>
  <si>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</si>
  <si>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</si>
  <si>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</si>
  <si>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</si>
  <si>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</si>
  <si>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</si>
  <si>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</si>
  <si>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</si>
  <si>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</si>
  <si>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</si>
  <si>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</si>
  <si>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</si>
  <si>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</si>
  <si>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</si>
  <si>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</si>
  <si>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</si>
  <si>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</si>
  <si>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</si>
  <si>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</si>
  <si>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</si>
  <si>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</si>
  <si>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</si>
  <si>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</si>
  <si>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</si>
  <si>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</si>
  <si>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</si>
  <si>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</si>
  <si>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</si>
  <si>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</si>
  <si>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</si>
  <si>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</si>
  <si>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</si>
  <si>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</si>
  <si>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</si>
  <si>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</si>
  <si>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</si>
  <si>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</si>
  <si>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</si>
  <si>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</si>
  <si>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</si>
  <si>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</si>
  <si>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</si>
  <si>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</si>
  <si>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</si>
  <si>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</si>
  <si>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</si>
  <si>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</si>
  <si>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</si>
  <si>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</si>
  <si>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</si>
  <si>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</si>
  <si>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</si>
  <si>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</si>
  <si>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</si>
  <si>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</si>
  <si>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</si>
  <si>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</si>
  <si>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</si>
  <si>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</si>
  <si>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</si>
  <si>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</si>
  <si>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</si>
  <si>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</si>
  <si>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</si>
  <si>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</si>
  <si>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</si>
  <si>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</si>
  <si>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</si>
  <si>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</si>
  <si>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</si>
  <si>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</si>
  <si>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</si>
  <si>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</si>
  <si>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</si>
  <si>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</si>
  <si>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</si>
  <si>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</si>
  <si>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</si>
  <si>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</si>
  <si>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</si>
  <si>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</si>
  <si>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</si>
  <si>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</si>
  <si>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</si>
  <si>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</si>
  <si>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</si>
  <si>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</si>
  <si>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</si>
  <si>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</si>
  <si>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</si>
  <si>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</si>
  <si>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</si>
  <si>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</si>
  <si>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</si>
  <si>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</si>
  <si>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</si>
  <si>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</si>
  <si>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</si>
  <si>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</si>
  <si>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</si>
  <si>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</si>
  <si>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</si>
  <si>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</si>
  <si>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</si>
  <si>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</si>
  <si>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</si>
  <si>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</si>
  <si>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</si>
  <si>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</si>
  <si>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</si>
  <si>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</si>
  <si>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</si>
  <si>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</si>
  <si>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</si>
  <si>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</si>
  <si>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</si>
  <si>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</si>
  <si>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</si>
  <si>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</si>
  <si>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</si>
  <si>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</si>
  <si>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</si>
  <si>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</si>
  <si>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</si>
  <si>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</si>
  <si>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</si>
  <si>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</si>
  <si>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</si>
  <si>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</si>
  <si>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</si>
  <si>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</si>
  <si>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</si>
  <si>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</si>
  <si>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</si>
  <si>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</si>
  <si>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</si>
  <si>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</si>
  <si>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</si>
  <si>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</si>
  <si>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</si>
  <si>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</si>
  <si>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</si>
  <si>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</si>
  <si>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</si>
  <si>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</si>
  <si>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</si>
  <si>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</si>
  <si>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</si>
  <si>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</si>
  <si>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</si>
  <si>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</si>
  <si>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</si>
  <si>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</si>
  <si>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</si>
  <si>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</si>
  <si>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</si>
  <si>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</si>
  <si>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</si>
  <si>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</si>
  <si>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</si>
  <si>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</si>
  <si>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</si>
  <si>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</si>
  <si>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</si>
  <si>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</si>
  <si>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</si>
  <si>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</si>
  <si>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</si>
  <si>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</si>
  <si>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</si>
  <si>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</si>
  <si>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</si>
  <si>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</si>
  <si>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</si>
  <si>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</si>
  <si>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</si>
  <si>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</si>
  <si>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</si>
  <si>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</si>
  <si>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</si>
  <si>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</si>
  <si>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</si>
  <si>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</si>
  <si>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</si>
  <si>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</si>
  <si>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</si>
  <si>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</si>
  <si>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</si>
  <si>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</si>
  <si>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</si>
  <si>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</si>
  <si>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</si>
  <si>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</si>
  <si>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</si>
  <si>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</si>
  <si>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</si>
  <si>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</si>
  <si>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</si>
  <si>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</si>
  <si>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</si>
  <si>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</si>
  <si>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</si>
  <si>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</si>
  <si>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</si>
  <si>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</si>
  <si>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</si>
  <si>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</si>
  <si>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</si>
  <si>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</si>
  <si>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</si>
  <si>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</si>
  <si>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</si>
  <si>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</si>
  <si>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</si>
  <si>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</si>
  <si>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</si>
  <si>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</si>
  <si>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</si>
  <si>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</si>
  <si>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</si>
  <si>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</si>
  <si>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</si>
  <si>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</si>
  <si>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</si>
  <si>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</si>
  <si>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</si>
  <si>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</si>
  <si>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</si>
  <si>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</si>
  <si>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</si>
  <si>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</si>
  <si>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</si>
  <si>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</si>
  <si>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</si>
  <si>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</si>
  <si>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</si>
  <si>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</si>
  <si>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</si>
  <si>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</si>
  <si>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</si>
  <si>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</si>
  <si>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</si>
  <si>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</si>
  <si>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</si>
  <si>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</si>
  <si>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</si>
  <si>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</si>
  <si>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</si>
  <si>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</si>
  <si>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</si>
  <si>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</si>
  <si>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</si>
  <si>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</si>
  <si>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</si>
  <si>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</si>
  <si>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</si>
  <si>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</si>
  <si>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</si>
  <si>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</si>
  <si>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</si>
  <si>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</si>
  <si>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</si>
  <si>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</si>
  <si>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</si>
  <si>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</si>
  <si>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</si>
  <si>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</si>
  <si>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</si>
  <si>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</si>
  <si>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</si>
  <si>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</si>
  <si>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</si>
  <si>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</si>
  <si>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</si>
  <si>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</si>
  <si>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</si>
  <si>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</si>
  <si>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</si>
  <si>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</si>
  <si>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</si>
  <si>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</si>
  <si>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</si>
  <si>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</si>
  <si>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</si>
  <si>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</si>
  <si>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</si>
  <si>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</si>
  <si>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</si>
  <si>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</si>
  <si>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</si>
  <si>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</si>
  <si>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</si>
  <si>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</si>
  <si>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</si>
  <si>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</si>
  <si>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</si>
  <si>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</si>
  <si>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</si>
  <si>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</si>
  <si>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</si>
  <si>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</si>
  <si>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</si>
  <si>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</si>
  <si>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</si>
  <si>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</si>
  <si>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</si>
  <si>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</si>
  <si>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</si>
  <si>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</si>
  <si>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</si>
  <si>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</si>
  <si>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</si>
  <si>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</si>
  <si>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</si>
  <si>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</si>
  <si>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</si>
  <si>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</si>
  <si>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</si>
  <si>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</si>
  <si>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</si>
  <si>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</si>
  <si>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</si>
  <si>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</si>
  <si>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</si>
  <si>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</si>
  <si>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</si>
  <si>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</si>
  <si>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</si>
  <si>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</si>
  <si>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</si>
  <si>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</si>
  <si>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</si>
  <si>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</si>
  <si>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</si>
  <si>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</si>
  <si>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</si>
  <si>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</si>
  <si>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</si>
  <si>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</si>
  <si>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</si>
  <si>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</si>
  <si>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</si>
  <si>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</si>
  <si>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</si>
  <si>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</si>
  <si>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</si>
  <si>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</si>
  <si>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</si>
  <si>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</si>
  <si>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</si>
  <si>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</si>
  <si>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</si>
  <si>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</si>
  <si>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</si>
  <si>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</si>
  <si>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</si>
  <si>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</si>
  <si>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</si>
  <si>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</si>
  <si>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</si>
  <si>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</si>
  <si>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</si>
  <si>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</si>
  <si>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</si>
  <si>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</si>
  <si>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</si>
  <si>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</si>
  <si>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</si>
  <si>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</si>
  <si>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</si>
  <si>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</si>
  <si>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</si>
  <si>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</si>
  <si>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</si>
  <si>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</si>
  <si>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</si>
  <si>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</si>
  <si>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</si>
  <si>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</si>
  <si>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</si>
  <si>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</si>
  <si>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</si>
  <si>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</si>
  <si>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</si>
  <si>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</si>
  <si>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</si>
  <si>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</si>
  <si>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</si>
  <si>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</si>
  <si>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</si>
  <si>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</si>
  <si>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</si>
  <si>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</si>
  <si>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</si>
  <si>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</si>
  <si>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</si>
  <si>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</si>
  <si>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</si>
  <si>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</si>
  <si>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</si>
  <si>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</si>
  <si>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</si>
  <si>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</si>
  <si>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</si>
  <si>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</si>
  <si>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</si>
  <si>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</si>
  <si>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</si>
  <si>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</si>
  <si>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</si>
  <si>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</si>
  <si>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</si>
  <si>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</si>
  <si>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</si>
  <si>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</si>
  <si>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</si>
  <si>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</si>
  <si>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</si>
  <si>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</si>
  <si>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</si>
  <si>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</si>
  <si>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</si>
  <si>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</si>
  <si>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</si>
  <si>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</si>
  <si>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</si>
  <si>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</si>
  <si>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</si>
  <si>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</si>
  <si>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</si>
  <si>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</si>
  <si>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</si>
  <si>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</si>
  <si>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</si>
  <si>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</si>
  <si>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</si>
  <si>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</si>
  <si>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</si>
  <si>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</si>
  <si>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</si>
  <si>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</si>
  <si>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</si>
  <si>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</si>
  <si>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</si>
  <si>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</si>
  <si>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</si>
  <si>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</si>
  <si>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</si>
  <si>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</si>
  <si>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</si>
  <si>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</si>
  <si>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</si>
  <si>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</si>
  <si>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</si>
  <si>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</si>
  <si>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</si>
  <si>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</si>
  <si>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</si>
  <si>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</si>
  <si>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</si>
  <si>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</si>
  <si>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</si>
  <si>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</si>
  <si>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</si>
  <si>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</si>
  <si>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</si>
  <si>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</si>
  <si>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</si>
  <si>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</si>
  <si>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</si>
  <si>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</si>
  <si>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</si>
  <si>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</si>
  <si>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</si>
  <si>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</si>
  <si>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</si>
  <si>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</si>
  <si>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</si>
  <si>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</si>
  <si>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</si>
  <si>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</si>
  <si>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</si>
  <si>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</si>
  <si>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</si>
  <si>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</si>
  <si>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</si>
  <si>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</si>
  <si>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</si>
  <si>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</si>
  <si>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</si>
  <si>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</si>
  <si>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</si>
  <si>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</si>
  <si>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</si>
  <si>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</si>
  <si>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</si>
  <si>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</si>
  <si>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</si>
  <si>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</si>
  <si>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</si>
  <si>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</si>
  <si>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</si>
  <si>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</si>
  <si>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</si>
  <si>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</si>
  <si>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</si>
  <si>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</si>
  <si>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</si>
  <si>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</si>
  <si>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</si>
  <si>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</si>
  <si>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</si>
  <si>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</si>
  <si>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</si>
  <si>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</si>
  <si>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</si>
  <si>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</si>
  <si>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</si>
  <si>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</si>
  <si>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</si>
  <si>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</si>
  <si>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</si>
  <si>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</si>
  <si>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</si>
  <si>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</si>
  <si>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</si>
  <si>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</si>
  <si>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</si>
  <si>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</si>
  <si>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</si>
  <si>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</si>
  <si>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</si>
  <si>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</si>
  <si>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</si>
  <si>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</si>
  <si>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</si>
  <si>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</si>
  <si>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</si>
  <si>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</si>
  <si>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</si>
  <si>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</si>
  <si>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</si>
  <si>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</si>
  <si>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</si>
  <si>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</si>
  <si>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</si>
  <si>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</si>
  <si>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</si>
  <si>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</si>
  <si>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</si>
  <si>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</si>
  <si>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</si>
  <si>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</si>
  <si>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</si>
  <si>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</si>
  <si>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</si>
  <si>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</si>
  <si>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</si>
  <si>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</si>
  <si>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</si>
  <si>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</si>
  <si>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</si>
  <si>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</si>
  <si>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</si>
  <si>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</si>
  <si>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</si>
  <si>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</si>
  <si>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</si>
  <si>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</si>
  <si>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</si>
  <si>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</si>
  <si>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</si>
  <si>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</si>
  <si>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</si>
  <si>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</si>
  <si>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</si>
  <si>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</si>
  <si>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</si>
  <si>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</si>
  <si>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</si>
  <si>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</si>
  <si>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</si>
  <si>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</si>
  <si>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</si>
  <si>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</si>
  <si>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</si>
  <si>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</si>
  <si>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</si>
  <si>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</si>
  <si>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</si>
  <si>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</si>
  <si>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</si>
  <si>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</si>
  <si>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</si>
  <si>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</si>
  <si>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</si>
  <si>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</si>
  <si>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</si>
  <si>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</si>
  <si>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</si>
  <si>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</si>
  <si>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</si>
  <si>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</si>
  <si>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</si>
  <si>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</si>
  <si>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</si>
  <si>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</si>
  <si>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</si>
  <si>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</si>
  <si>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</si>
  <si>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</si>
  <si>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</si>
  <si>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</si>
  <si>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</si>
  <si>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</si>
  <si>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</si>
  <si>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</si>
  <si>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</si>
  <si>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</si>
  <si>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</si>
  <si>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</si>
  <si>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</si>
  <si>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</si>
  <si>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</si>
  <si>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</si>
  <si>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</si>
  <si>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</si>
  <si>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</si>
  <si>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</si>
  <si>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</si>
  <si>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</si>
  <si>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</si>
  <si>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</si>
  <si>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</si>
  <si>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</si>
  <si>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</si>
  <si>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</si>
  <si>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</si>
  <si>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</si>
  <si>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</si>
  <si>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</si>
  <si>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</si>
  <si>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</si>
  <si>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</si>
  <si>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</si>
  <si>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</si>
  <si>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</si>
  <si>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</si>
  <si>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</si>
  <si>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</si>
  <si>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</si>
  <si>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</si>
  <si>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</si>
  <si>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</si>
  <si>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</si>
  <si>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</si>
  <si>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</si>
  <si>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</si>
  <si>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</si>
  <si>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</si>
  <si>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</si>
  <si>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</si>
  <si>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</si>
  <si>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</si>
  <si>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</si>
  <si>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</si>
  <si>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</si>
  <si>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</si>
  <si>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</si>
  <si>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</si>
  <si>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</si>
  <si>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</si>
  <si>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</si>
  <si>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</si>
  <si>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</si>
  <si>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</si>
  <si>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</si>
  <si>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</si>
  <si>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</si>
  <si>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</si>
  <si>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</si>
  <si>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</si>
  <si>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</si>
  <si>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</si>
  <si>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</si>
  <si>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</si>
  <si>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</si>
  <si>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</si>
  <si>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</si>
  <si>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</si>
  <si>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</si>
  <si>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</si>
  <si>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</si>
  <si>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</si>
  <si>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</si>
  <si>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</si>
  <si>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</si>
  <si>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</si>
  <si>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</si>
  <si>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</si>
  <si>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</si>
  <si>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</si>
  <si>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</si>
  <si>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</si>
  <si>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</si>
  <si>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</si>
  <si>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</si>
  <si>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</si>
  <si>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</si>
  <si>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</si>
  <si>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</si>
  <si>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</si>
  <si>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</si>
  <si>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</si>
  <si>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</si>
  <si>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</si>
  <si>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</si>
  <si>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</si>
  <si>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</si>
  <si>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</si>
  <si>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</si>
  <si>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</si>
  <si>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</si>
  <si>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</si>
  <si>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</si>
  <si>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</si>
  <si>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</si>
  <si>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</si>
  <si>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</si>
  <si>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</si>
  <si>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</si>
  <si>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</si>
  <si>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</si>
  <si>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</si>
  <si>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</si>
  <si>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</si>
  <si>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</si>
  <si>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</si>
  <si>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</si>
  <si>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</si>
  <si>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</si>
  <si>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</si>
  <si>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</si>
  <si>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</si>
  <si>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</si>
  <si>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</si>
  <si>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</si>
  <si>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</si>
  <si>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</si>
  <si>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</si>
  <si>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</si>
  <si>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</si>
  <si>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</si>
  <si>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</si>
  <si>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</si>
  <si>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</si>
  <si>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</si>
  <si>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</si>
  <si>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</si>
  <si>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</si>
  <si>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</si>
  <si>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</si>
  <si>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</si>
  <si>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</si>
  <si>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</si>
  <si>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</si>
  <si>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</si>
  <si>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</si>
  <si>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</si>
  <si>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</si>
  <si>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</si>
  <si>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</si>
  <si>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</si>
  <si>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</si>
  <si>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</si>
  <si>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</si>
  <si>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</si>
  <si>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</si>
  <si>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</si>
  <si>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</si>
  <si>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</si>
  <si>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</si>
  <si>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</si>
  <si>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</si>
  <si>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</si>
  <si>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</si>
  <si>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</si>
  <si>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</si>
  <si>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</si>
  <si>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</si>
  <si>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</si>
  <si>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</si>
  <si>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</si>
  <si>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</si>
  <si>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</si>
  <si>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</si>
  <si>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</si>
  <si>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</si>
  <si>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</si>
  <si>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</si>
  <si>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</si>
  <si>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</si>
  <si>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</si>
  <si>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</si>
  <si>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</si>
  <si>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</si>
  <si>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</si>
  <si>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</si>
  <si>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</si>
  <si>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</si>
  <si>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</si>
  <si>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</si>
  <si>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</si>
  <si>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</si>
  <si>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</si>
  <si>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</si>
  <si>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</si>
  <si>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</si>
  <si>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</si>
  <si>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</si>
  <si>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</si>
  <si>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</si>
  <si>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</si>
  <si>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</si>
  <si>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</si>
  <si>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</si>
  <si>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</si>
  <si>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</si>
  <si>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</si>
  <si>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</si>
  <si>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</si>
  <si>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</si>
  <si>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</si>
  <si>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</si>
  <si>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</si>
  <si>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</si>
  <si>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</si>
  <si>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</si>
  <si>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</si>
  <si>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</si>
  <si>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</si>
  <si>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</si>
  <si>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</si>
  <si>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</si>
  <si>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</si>
  <si>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</si>
  <si>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</si>
  <si>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</si>
  <si>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</si>
  <si>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</si>
  <si>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</si>
  <si>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</si>
  <si>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</si>
  <si>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</si>
  <si>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</si>
  <si>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</si>
  <si>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</si>
  <si>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</si>
  <si>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</si>
  <si>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</si>
  <si>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</si>
  <si>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</si>
  <si>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</si>
  <si>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</si>
  <si>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</si>
  <si>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</si>
  <si>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</si>
  <si>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</si>
  <si>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</si>
  <si>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</si>
  <si>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</si>
  <si>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</si>
  <si>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</si>
  <si>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</si>
  <si>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</si>
  <si>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</si>
  <si>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</si>
  <si>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</si>
  <si>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</si>
  <si>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</si>
  <si>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</si>
  <si>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</si>
  <si>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</si>
  <si>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</si>
  <si>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</si>
  <si>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</si>
  <si>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</si>
  <si>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</si>
  <si>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</si>
  <si>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</si>
  <si>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</si>
  <si>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</si>
  <si>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</si>
  <si>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</si>
  <si>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</si>
  <si>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</si>
  <si>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</si>
  <si>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</si>
  <si>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</si>
  <si>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</si>
  <si>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</si>
  <si>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</si>
  <si>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</si>
  <si>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</si>
  <si>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</si>
  <si>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</si>
  <si>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</si>
  <si>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</si>
  <si>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</si>
  <si>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</si>
  <si>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</si>
  <si>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</si>
  <si>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</si>
  <si>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</si>
  <si>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</si>
  <si>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</si>
  <si>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</si>
  <si>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</si>
  <si>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</si>
  <si>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</si>
  <si>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</si>
  <si>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</si>
  <si>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</si>
  <si>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</si>
  <si>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</si>
  <si>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</si>
  <si>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</si>
  <si>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</si>
  <si>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</si>
  <si>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</si>
  <si>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</si>
  <si>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</si>
  <si>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</si>
  <si>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</si>
  <si>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</si>
  <si>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</si>
  <si>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</si>
  <si>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</si>
  <si>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</si>
  <si>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</si>
  <si>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</si>
  <si>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</si>
  <si>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</si>
  <si>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</si>
  <si>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</si>
  <si>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</si>
  <si>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</si>
  <si>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</si>
  <si>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</si>
  <si>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</si>
  <si>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</si>
  <si>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</si>
  <si>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</si>
  <si>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</si>
  <si>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</si>
  <si>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</si>
  <si>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</si>
  <si>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</si>
  <si>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</si>
  <si>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</si>
  <si>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</si>
  <si>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</si>
  <si>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</si>
  <si>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</si>
  <si>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</si>
  <si>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</si>
  <si>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</si>
  <si>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</si>
  <si>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</si>
  <si>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</si>
  <si>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</si>
  <si>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</si>
  <si>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</si>
  <si>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</si>
  <si>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</si>
  <si>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</si>
  <si>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</si>
  <si>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</si>
  <si>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</si>
  <si>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</si>
  <si>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</si>
  <si>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</si>
  <si>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</si>
  <si>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</si>
  <si>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</si>
  <si>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</si>
  <si>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</si>
  <si>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</si>
  <si>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</si>
  <si>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</si>
  <si>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</si>
  <si>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</si>
  <si>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</si>
  <si>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</si>
  <si>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</si>
  <si>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</si>
  <si>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</si>
  <si>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</si>
  <si>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</si>
  <si>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</si>
  <si>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</si>
  <si>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</si>
  <si>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</si>
  <si>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</si>
  <si>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</si>
  <si>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</si>
  <si>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</si>
  <si>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</si>
  <si>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</si>
  <si>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</si>
  <si>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</si>
  <si>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</si>
  <si>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</si>
  <si>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</si>
  <si>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</si>
  <si>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</si>
  <si>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</si>
  <si>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</si>
  <si>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</si>
  <si>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</si>
  <si>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</si>
  <si>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</si>
  <si>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</si>
  <si>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</si>
  <si>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</si>
  <si>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</si>
  <si>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</si>
  <si>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</si>
  <si>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</si>
  <si>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</si>
  <si>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</si>
  <si>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</si>
  <si>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</si>
  <si>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</si>
  <si>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</si>
  <si>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</si>
  <si>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</si>
  <si>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</si>
  <si>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</si>
  <si>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</si>
  <si>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</si>
  <si>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</si>
  <si>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</si>
  <si>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</si>
  <si>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</si>
  <si>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</si>
  <si>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</si>
  <si>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</si>
  <si>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</si>
  <si>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</si>
  <si>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</si>
  <si>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</si>
  <si>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</si>
  <si>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</si>
  <si>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</si>
  <si>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</si>
  <si>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</si>
  <si>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</si>
  <si>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</si>
  <si>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</si>
  <si>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</si>
  <si>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</si>
  <si>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</si>
  <si>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</si>
  <si>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</si>
  <si>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</si>
  <si>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</si>
  <si>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</si>
  <si>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</si>
  <si>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</si>
  <si>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</si>
  <si>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</si>
  <si>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</si>
  <si>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</si>
  <si>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</si>
  <si>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</si>
  <si>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</si>
  <si>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</si>
  <si>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</si>
  <si>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</si>
  <si>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</si>
  <si>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</si>
  <si>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</si>
  <si>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</si>
  <si>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</si>
  <si>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</si>
  <si>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</si>
  <si>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</si>
  <si>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</si>
  <si>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</si>
  <si>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</si>
  <si>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</si>
  <si>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</si>
  <si>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</si>
  <si>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</si>
  <si>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</si>
  <si>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</si>
  <si>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</si>
  <si>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</si>
  <si>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</si>
  <si>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</si>
  <si>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</si>
  <si>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</si>
  <si>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</si>
  <si>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</si>
  <si>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</si>
  <si>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</si>
  <si>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</si>
  <si>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</si>
  <si>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</si>
  <si>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</si>
  <si>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</si>
  <si>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</si>
  <si>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</si>
  <si>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</si>
  <si>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</si>
  <si>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</si>
  <si>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</si>
  <si>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</si>
  <si>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</si>
  <si>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</si>
  <si>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</si>
  <si>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</si>
  <si>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</si>
  <si>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</si>
  <si>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</si>
  <si>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</si>
  <si>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</si>
  <si>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</si>
  <si>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</si>
  <si>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</si>
  <si>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</si>
  <si>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</si>
  <si>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</si>
  <si>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</si>
  <si>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</si>
  <si>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</si>
  <si>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</si>
  <si>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</si>
  <si>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</si>
  <si>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</si>
  <si>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</si>
  <si>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</si>
  <si>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</si>
  <si>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</si>
  <si>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</si>
  <si>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</si>
  <si>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</si>
  <si>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</si>
  <si>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</si>
  <si>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</si>
  <si>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</si>
  <si>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</si>
  <si>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</si>
  <si>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</si>
  <si>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</si>
  <si>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</si>
  <si>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</si>
  <si>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</si>
  <si>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</si>
  <si>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</si>
  <si>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</si>
  <si>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</si>
  <si>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</si>
  <si>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</si>
  <si>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</si>
  <si>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</si>
  <si>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</si>
  <si>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</si>
  <si>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</si>
  <si>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</si>
  <si>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</si>
  <si>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</si>
  <si>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</si>
  <si>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</si>
  <si>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</si>
  <si>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</si>
  <si>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</si>
  <si>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</si>
  <si>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</si>
  <si>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</si>
  <si>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</si>
  <si>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</si>
  <si>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</si>
  <si>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</si>
  <si>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</si>
  <si>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</si>
  <si>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</si>
  <si>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</si>
  <si>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</si>
  <si>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</si>
  <si>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</si>
  <si>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</si>
  <si>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</si>
  <si>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</si>
  <si>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</si>
  <si>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</si>
  <si>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</si>
  <si>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</si>
  <si>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</si>
  <si>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</si>
  <si>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</si>
  <si>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</si>
  <si>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</si>
  <si>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</si>
  <si>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</si>
  <si>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</si>
  <si>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</si>
  <si>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</si>
  <si>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</si>
  <si>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</si>
  <si>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</si>
  <si>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</si>
  <si>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</si>
  <si>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</si>
  <si>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</si>
  <si>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</si>
  <si>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</si>
  <si>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</si>
  <si>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</si>
  <si>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</si>
  <si>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</si>
  <si>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</si>
  <si>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</si>
  <si>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</si>
  <si>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</si>
  <si>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</si>
  <si>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</si>
  <si>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</si>
  <si>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</si>
  <si>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</si>
  <si>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</si>
  <si>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</si>
  <si>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</si>
  <si>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</si>
  <si>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</si>
  <si>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</si>
  <si>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</si>
  <si>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</si>
  <si>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</si>
  <si>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</si>
  <si>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</si>
  <si>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</si>
  <si>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</si>
  <si>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</si>
  <si>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</si>
  <si>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</si>
  <si>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</si>
  <si>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</si>
  <si>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</si>
  <si>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</si>
  <si>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</si>
  <si>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</si>
  <si>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</si>
  <si>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</si>
  <si>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</si>
  <si>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</si>
  <si>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</si>
  <si>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</si>
  <si>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</si>
  <si>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</si>
  <si>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</si>
  <si>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</si>
  <si>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</si>
  <si>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</si>
  <si>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</si>
  <si>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</si>
  <si>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</si>
  <si>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</si>
  <si>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</si>
  <si>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</si>
  <si>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</si>
  <si>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</si>
  <si>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</si>
  <si>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</si>
  <si>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</si>
  <si>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</si>
  <si>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</si>
  <si>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</si>
  <si>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</si>
  <si>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</si>
  <si>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</si>
  <si>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</si>
  <si>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</si>
  <si>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</si>
  <si>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</si>
  <si>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</si>
  <si>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</si>
  <si>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</si>
  <si>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</si>
  <si>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</si>
  <si>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</si>
  <si>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</si>
  <si>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</si>
  <si>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</si>
  <si>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</si>
  <si>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</si>
  <si>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</si>
  <si>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</si>
  <si>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</si>
  <si>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</si>
  <si>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</si>
  <si>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</si>
  <si>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</si>
  <si>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</si>
  <si>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</si>
  <si>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</si>
  <si>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</si>
  <si>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</si>
  <si>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</si>
  <si>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</si>
  <si>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</si>
  <si>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</si>
  <si>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</si>
  <si>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</si>
  <si>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</si>
  <si>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</si>
  <si>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</si>
  <si>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</si>
  <si>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</si>
  <si>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</si>
  <si>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</si>
  <si>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</si>
  <si>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</si>
  <si>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</si>
  <si>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</si>
  <si>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</si>
  <si>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</si>
  <si>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</si>
  <si>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</si>
  <si>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</si>
  <si>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</si>
  <si>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</si>
  <si>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</si>
  <si>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</si>
  <si>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</si>
  <si>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</si>
  <si>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</si>
  <si>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</si>
  <si>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</si>
  <si>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</si>
  <si>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</si>
  <si>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</si>
  <si>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</si>
  <si>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</si>
  <si>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</si>
  <si>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</si>
  <si>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</si>
  <si>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</si>
  <si>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</si>
  <si>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</si>
  <si>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</si>
  <si>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</si>
  <si>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</si>
  <si>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</si>
  <si>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</si>
  <si>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</si>
  <si>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</si>
  <si>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</si>
  <si>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</si>
  <si>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</si>
  <si>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</si>
  <si>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</si>
  <si>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</si>
  <si>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</si>
  <si>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</si>
  <si>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</si>
  <si>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</si>
  <si>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</si>
  <si>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</si>
  <si>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</si>
  <si>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</si>
  <si>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</si>
  <si>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</si>
  <si>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</si>
  <si>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</si>
  <si>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</si>
  <si>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</si>
  <si>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</si>
  <si>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</si>
  <si>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</si>
  <si>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</si>
  <si>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</si>
  <si>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</si>
  <si>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</si>
  <si>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</si>
  <si>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</si>
  <si>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</si>
  <si>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</si>
  <si>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</si>
  <si>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</si>
  <si>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</si>
  <si>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</si>
  <si>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</si>
  <si>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</si>
  <si>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</si>
  <si>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</si>
  <si>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</si>
  <si>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</si>
  <si>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</si>
  <si>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</si>
  <si>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</si>
  <si>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</si>
  <si>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</si>
  <si>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</si>
  <si>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</si>
  <si>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</si>
  <si>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</si>
  <si>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</si>
  <si>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</si>
  <si>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</si>
  <si>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</si>
  <si>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</si>
  <si>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</si>
  <si>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</si>
  <si>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</si>
  <si>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</si>
  <si>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</si>
  <si>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</si>
  <si>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</si>
  <si>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</si>
  <si>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</si>
  <si>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</si>
  <si>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</si>
  <si>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</si>
  <si>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</si>
  <si>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</si>
  <si>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</si>
  <si>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</si>
  <si>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</si>
  <si>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</si>
  <si>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</si>
  <si>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</si>
  <si>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</si>
  <si>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</si>
  <si>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</si>
  <si>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</si>
  <si>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</si>
  <si>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</si>
  <si>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</si>
  <si>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</si>
  <si>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</si>
  <si>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</si>
  <si>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</si>
  <si>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</si>
  <si>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</si>
  <si>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</si>
  <si>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</si>
  <si>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</si>
  <si>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</si>
  <si>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</si>
  <si>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</si>
  <si>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</si>
  <si>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</si>
  <si>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</si>
  <si>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</si>
  <si>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</si>
  <si>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</si>
  <si>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</si>
  <si>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</si>
  <si>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</si>
  <si>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</si>
  <si>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</si>
  <si>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</si>
  <si>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</si>
  <si>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</si>
  <si>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</si>
  <si>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</si>
  <si>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</si>
  <si>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</si>
  <si>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</si>
  <si>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</si>
  <si>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</si>
  <si>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</si>
  <si>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</si>
  <si>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</si>
  <si>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</si>
  <si>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</si>
  <si>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</si>
  <si>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</si>
  <si>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</si>
  <si>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</si>
  <si>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</si>
  <si>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</si>
  <si>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</si>
  <si>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</si>
  <si>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</si>
  <si>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</si>
  <si>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</si>
  <si>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</si>
  <si>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</si>
  <si>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</si>
  <si>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</si>
  <si>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</si>
  <si>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</si>
  <si>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</si>
  <si>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</si>
  <si>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</si>
  <si>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</si>
  <si>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</si>
  <si>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</si>
  <si>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</si>
  <si>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</si>
  <si>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</si>
  <si>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</si>
  <si>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</si>
  <si>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</si>
  <si>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</si>
  <si>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</si>
  <si>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</si>
  <si>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</si>
  <si>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</si>
  <si>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</si>
  <si>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</si>
  <si>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</si>
  <si>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</si>
  <si>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</si>
  <si>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</si>
  <si>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</si>
  <si>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</si>
  <si>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</si>
  <si>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</si>
  <si>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</si>
  <si>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</si>
  <si>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</si>
  <si>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</si>
  <si>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</si>
  <si>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</si>
  <si>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</si>
  <si>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</si>
  <si>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</si>
  <si>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</si>
  <si>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</si>
  <si>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</si>
  <si>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</si>
  <si>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</si>
  <si>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</si>
  <si>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</si>
  <si>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</si>
  <si>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</si>
  <si>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</si>
  <si>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</si>
  <si>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</si>
  <si>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</si>
  <si>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</si>
  <si>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</si>
  <si>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</si>
  <si>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</si>
  <si>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</si>
  <si>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</si>
  <si>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</si>
  <si>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</si>
  <si>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</si>
  <si>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</si>
  <si>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</si>
  <si>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</si>
  <si>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</si>
  <si>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</si>
  <si>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</si>
  <si>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</si>
  <si>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</si>
  <si>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</si>
  <si>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</si>
  <si>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</si>
  <si>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</si>
  <si>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</si>
  <si>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</si>
  <si>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</si>
  <si>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</si>
  <si>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</si>
  <si>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</si>
  <si>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</si>
  <si>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</si>
  <si>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</si>
  <si>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</si>
  <si>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</si>
  <si>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</si>
  <si>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</si>
  <si>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</si>
  <si>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</si>
  <si>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</si>
  <si>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</si>
  <si>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</si>
  <si>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</si>
  <si>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</si>
  <si>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</si>
  <si>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</si>
  <si>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</si>
  <si>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</si>
  <si>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</si>
  <si>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</si>
  <si>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</si>
  <si>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</si>
  <si>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</si>
  <si>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</si>
  <si>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</si>
  <si>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</si>
  <si>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</si>
  <si>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</si>
  <si>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</si>
  <si>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</si>
  <si>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</si>
  <si>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</si>
  <si>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</si>
  <si>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</si>
  <si>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</si>
  <si>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</si>
  <si>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</si>
  <si>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</si>
  <si>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</si>
  <si>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</si>
  <si>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</si>
  <si>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</si>
  <si>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</si>
  <si>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</si>
  <si>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</si>
  <si>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</si>
  <si>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</si>
  <si>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</si>
  <si>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</si>
  <si>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</si>
  <si>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</si>
  <si>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</si>
  <si>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</si>
  <si>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</si>
  <si>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</si>
  <si>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</si>
  <si>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</si>
  <si>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</si>
  <si>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</si>
  <si>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</si>
  <si>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</si>
  <si>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</si>
  <si>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</si>
  <si>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</si>
  <si>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</si>
  <si>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</si>
  <si>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</si>
  <si>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</si>
  <si>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</si>
  <si>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</si>
  <si>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</si>
  <si>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</si>
  <si>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</si>
  <si>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</si>
  <si>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</si>
  <si>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</si>
  <si>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</si>
  <si>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</si>
  <si>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</si>
  <si>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</si>
  <si>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</si>
  <si>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</si>
  <si>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</si>
  <si>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</si>
  <si>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</si>
  <si>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</si>
  <si>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</si>
  <si>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</si>
  <si>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</si>
  <si>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</si>
  <si>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</si>
  <si>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</si>
  <si>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</si>
  <si>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</si>
  <si>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</si>
  <si>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</si>
  <si>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</si>
  <si>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</si>
  <si>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</si>
  <si>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</si>
  <si>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</si>
  <si>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</si>
  <si>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</si>
  <si>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</si>
  <si>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</si>
  <si>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</si>
  <si>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</si>
  <si>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</si>
  <si>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</si>
  <si>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</si>
  <si>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</si>
  <si>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</si>
  <si>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</si>
  <si>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</si>
  <si>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</si>
  <si>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</si>
  <si>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</si>
  <si>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</si>
  <si>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</si>
  <si>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</si>
  <si>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</si>
  <si>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</si>
  <si>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</si>
  <si>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</si>
  <si>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</si>
  <si>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</si>
  <si>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</si>
  <si>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</si>
  <si>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</si>
  <si>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</si>
  <si>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</si>
  <si>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</si>
  <si>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</si>
  <si>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</si>
  <si>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</si>
  <si>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</si>
  <si>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</si>
  <si>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</si>
  <si>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</si>
  <si>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</si>
  <si>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</si>
  <si>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</si>
  <si>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</si>
  <si>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</si>
  <si>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</si>
  <si>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</si>
  <si>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</si>
  <si>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</si>
  <si>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</si>
  <si>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</si>
  <si>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</si>
  <si>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</si>
  <si>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</si>
  <si>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</si>
  <si>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</si>
  <si>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</si>
  <si>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</si>
  <si>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</si>
  <si>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</si>
  <si>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</si>
  <si>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</si>
  <si>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</si>
  <si>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</si>
  <si>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</si>
  <si>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</si>
  <si>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</si>
  <si>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</si>
  <si>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</si>
  <si>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</si>
  <si>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</si>
  <si>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</si>
  <si>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</si>
  <si>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</si>
  <si>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</si>
  <si>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</si>
  <si>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</si>
  <si>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</si>
  <si>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</si>
  <si>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</si>
  <si>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</si>
  <si>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</si>
  <si>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</si>
  <si>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</si>
  <si>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</si>
  <si>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</si>
  <si>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</si>
  <si>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</si>
  <si>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</si>
  <si>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</si>
  <si>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</si>
  <si>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</si>
  <si>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</si>
  <si>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</si>
  <si>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</si>
  <si>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</si>
  <si>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</si>
  <si>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</si>
  <si>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</si>
  <si>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</si>
  <si>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</si>
  <si>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</si>
  <si>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</si>
  <si>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</si>
  <si>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</si>
  <si>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</si>
  <si>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</si>
  <si>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</si>
  <si>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</si>
  <si>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</si>
  <si>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</si>
  <si>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</si>
  <si>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</si>
  <si>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</si>
  <si>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</si>
  <si>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</si>
  <si>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</si>
  <si>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</si>
  <si>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</si>
  <si>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</si>
  <si>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</si>
  <si>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</si>
  <si>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</si>
  <si>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</si>
  <si>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</si>
  <si>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</si>
  <si>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</si>
  <si>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</si>
  <si>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</si>
  <si>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</si>
  <si>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</si>
  <si>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</si>
  <si>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</si>
  <si>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</si>
  <si>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</si>
  <si>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</si>
  <si>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</si>
  <si>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</si>
  <si>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</si>
  <si>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</si>
  <si>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</si>
  <si>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</si>
  <si>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</si>
  <si>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</si>
  <si>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</si>
  <si>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</si>
  <si>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</si>
  <si>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</si>
  <si>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</si>
  <si>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</si>
  <si>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</si>
  <si>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</si>
  <si>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</si>
  <si>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</si>
  <si>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</si>
  <si>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</si>
  <si>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</si>
  <si>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</si>
  <si>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</si>
  <si>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</si>
  <si>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</si>
  <si>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</si>
  <si>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</si>
  <si>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</si>
  <si>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</si>
  <si>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</si>
  <si>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</si>
  <si>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</si>
  <si>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</si>
  <si>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</si>
  <si>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</si>
  <si>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</si>
  <si>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</si>
  <si>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</si>
  <si>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</si>
  <si>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</si>
  <si>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</si>
  <si>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</si>
  <si>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</si>
  <si>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</si>
  <si>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</si>
  <si>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</si>
  <si>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</si>
  <si>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</si>
  <si>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</si>
  <si>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</si>
  <si>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</si>
  <si>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</si>
  <si>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</si>
  <si>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</si>
  <si>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</si>
  <si>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</si>
  <si>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</si>
  <si>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</si>
  <si>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</si>
  <si>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</si>
  <si>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</si>
  <si>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</si>
  <si>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</si>
  <si>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</si>
  <si>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</si>
  <si>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</si>
  <si>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</si>
  <si>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</si>
  <si>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</si>
  <si>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</si>
  <si>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</si>
  <si>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</si>
  <si>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</si>
  <si>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</si>
  <si>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</si>
  <si>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</si>
  <si>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</si>
  <si>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</si>
  <si>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</si>
  <si>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</si>
  <si>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</si>
  <si>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</si>
  <si>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</si>
  <si>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</si>
  <si>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</si>
  <si>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</si>
  <si>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</si>
  <si>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</si>
  <si>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</si>
  <si>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</si>
  <si>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</si>
  <si>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</si>
  <si>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</si>
  <si>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</si>
  <si>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</si>
  <si>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</si>
  <si>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</si>
  <si>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</si>
  <si>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</si>
  <si>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</si>
  <si>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</si>
  <si>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</si>
  <si>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</si>
  <si>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</si>
  <si>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</si>
  <si>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</si>
  <si>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</si>
  <si>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</si>
  <si>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</si>
  <si>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</si>
  <si>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</si>
  <si>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</si>
  <si>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</si>
  <si>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</si>
  <si>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</si>
  <si>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</si>
  <si>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</si>
  <si>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</si>
  <si>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</si>
  <si>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</si>
  <si>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</si>
  <si>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</si>
  <si>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</si>
  <si>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</si>
  <si>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</si>
  <si>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</si>
  <si>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</si>
  <si>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</si>
  <si>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</si>
  <si>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</si>
  <si>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</si>
  <si>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</si>
  <si>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</si>
  <si>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</si>
  <si>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</si>
  <si>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</si>
  <si>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</si>
  <si>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</si>
  <si>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</si>
  <si>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</si>
  <si>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</si>
  <si>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</si>
  <si>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</si>
  <si>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</si>
  <si>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</si>
  <si>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</si>
  <si>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</si>
  <si>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</si>
  <si>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</si>
  <si>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</si>
  <si>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</si>
  <si>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</si>
  <si>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</si>
  <si>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</si>
  <si>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</si>
  <si>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</si>
  <si>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</si>
  <si>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</si>
  <si>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</si>
  <si>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</si>
  <si>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</si>
  <si>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</si>
  <si>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</si>
  <si>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</si>
  <si>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</si>
  <si>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</si>
  <si>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</si>
  <si>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</si>
  <si>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</si>
  <si>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</si>
  <si>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</si>
  <si>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</si>
  <si>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</si>
  <si>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</si>
  <si>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</si>
  <si>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</si>
  <si>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</si>
  <si>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</si>
  <si>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</si>
  <si>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</si>
  <si>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</si>
  <si>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</si>
  <si>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</si>
  <si>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</si>
  <si>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</si>
  <si>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</si>
  <si>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</si>
  <si>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</si>
  <si>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</si>
  <si>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</si>
  <si>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</si>
  <si>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</si>
  <si>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</si>
  <si>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</si>
  <si>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</si>
  <si>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</si>
  <si>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</si>
  <si>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</si>
  <si>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</si>
  <si>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</si>
  <si>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</si>
  <si>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</si>
  <si>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</si>
  <si>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</si>
  <si>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</si>
  <si>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</si>
  <si>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</si>
  <si>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</si>
  <si>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</si>
  <si>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</si>
  <si>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</si>
  <si>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</si>
  <si>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</si>
  <si>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</si>
  <si>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</si>
  <si>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</si>
  <si>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</si>
  <si>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</si>
  <si>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</si>
  <si>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</si>
  <si>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</si>
  <si>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</si>
  <si>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</si>
  <si>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</si>
  <si>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</si>
  <si>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</si>
  <si>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</si>
  <si>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</si>
  <si>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</si>
  <si>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</si>
  <si>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</si>
  <si>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</si>
  <si>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</si>
  <si>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</si>
  <si>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</si>
  <si>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</si>
  <si>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</si>
  <si>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</si>
  <si>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</si>
  <si>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</si>
  <si>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</si>
  <si>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</si>
  <si>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</si>
  <si>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</si>
  <si>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</si>
  <si>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</si>
  <si>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</si>
  <si>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</si>
  <si>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</si>
  <si>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</si>
  <si>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</si>
  <si>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</si>
  <si>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</si>
  <si>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</si>
  <si>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</si>
  <si>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</si>
  <si>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</si>
  <si>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</si>
  <si>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</si>
  <si>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</si>
  <si>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</si>
  <si>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</si>
  <si>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</si>
  <si>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</si>
  <si>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</si>
  <si>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</si>
  <si>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</si>
  <si>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</si>
  <si>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</si>
  <si>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</si>
  <si>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</si>
  <si>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</si>
  <si>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</si>
  <si>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</si>
  <si>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</si>
  <si>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</si>
  <si>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</si>
  <si>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</si>
  <si>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</si>
  <si>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</si>
  <si>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</si>
  <si>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</si>
  <si>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</si>
  <si>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</si>
  <si>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</si>
  <si>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</si>
  <si>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</si>
  <si>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</si>
  <si>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</si>
  <si>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</si>
  <si>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</si>
  <si>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</si>
  <si>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</si>
  <si>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</si>
  <si>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</si>
  <si>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</si>
  <si>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</si>
  <si>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</si>
  <si>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</si>
  <si>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</si>
  <si>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</si>
  <si>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</si>
  <si>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</si>
  <si>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</si>
  <si>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</si>
  <si>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</si>
  <si>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</si>
  <si>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</si>
  <si>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</si>
  <si>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</si>
  <si>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</si>
  <si>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</si>
  <si>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</si>
  <si>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</si>
  <si>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</si>
  <si>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</si>
  <si>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</si>
  <si>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</si>
  <si>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</si>
  <si>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</si>
  <si>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</si>
  <si>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</si>
  <si>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</si>
  <si>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</si>
  <si>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</si>
  <si>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</si>
  <si>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</si>
  <si>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</si>
  <si>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</si>
  <si>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</si>
  <si>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</si>
  <si>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</si>
  <si>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</si>
  <si>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</si>
  <si>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</si>
  <si>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</si>
  <si>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</si>
  <si>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</si>
  <si>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</si>
  <si>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</si>
  <si>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</si>
  <si>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</si>
  <si>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</si>
  <si>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</si>
  <si>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</si>
  <si>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</si>
  <si>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</si>
  <si>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</si>
  <si>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</si>
  <si>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</si>
  <si>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</si>
  <si>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</si>
  <si>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</si>
  <si>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</si>
  <si>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</si>
  <si>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</si>
  <si>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</si>
  <si>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</si>
  <si>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</si>
  <si>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</si>
  <si>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</si>
  <si>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</si>
  <si>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</si>
  <si>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</si>
  <si>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</si>
  <si>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</si>
  <si>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</si>
  <si>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</si>
  <si>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</si>
  <si>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</si>
  <si>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</si>
  <si>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</si>
  <si>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</si>
  <si>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</si>
  <si>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</si>
  <si>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</si>
  <si>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</si>
  <si>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</si>
  <si>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</si>
  <si>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</si>
  <si>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</si>
  <si>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</si>
  <si>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</si>
  <si>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</si>
  <si>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</si>
  <si>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</si>
  <si>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</si>
  <si>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</si>
  <si>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</si>
  <si>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</si>
  <si>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</si>
  <si>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</si>
  <si>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</si>
  <si>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</si>
  <si>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</si>
  <si>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</si>
  <si>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</si>
  <si>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</si>
  <si>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</si>
  <si>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</si>
  <si>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</si>
  <si>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</si>
  <si>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</si>
  <si>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</si>
  <si>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</si>
  <si>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</si>
  <si>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</si>
  <si>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</si>
  <si>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</si>
  <si>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</si>
  <si>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</si>
  <si>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</si>
  <si>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</si>
  <si>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</si>
  <si>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</si>
  <si>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</si>
  <si>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</si>
  <si>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</si>
  <si>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</si>
  <si>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</si>
  <si>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</si>
  <si>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</si>
  <si>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</si>
  <si>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</si>
  <si>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</si>
  <si>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</si>
  <si>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</si>
  <si>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</si>
  <si>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</si>
  <si>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</si>
  <si>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</si>
  <si>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</si>
  <si>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</si>
  <si>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</si>
  <si>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</si>
  <si>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</si>
  <si>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</si>
  <si>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</si>
  <si>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</si>
  <si>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</si>
  <si>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</si>
  <si>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</si>
  <si>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</si>
  <si>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</si>
  <si>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</si>
  <si>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</si>
  <si>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</si>
  <si>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</si>
  <si>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</si>
  <si>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</si>
  <si>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</si>
  <si>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</si>
  <si>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</si>
  <si>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</si>
  <si>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</si>
  <si>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</si>
  <si>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</si>
  <si>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</si>
  <si>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</si>
  <si>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</si>
  <si>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</si>
  <si>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</si>
  <si>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</si>
  <si>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</si>
  <si>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</si>
  <si>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</si>
  <si>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</si>
  <si>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</si>
  <si>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</si>
  <si>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</si>
  <si>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</si>
  <si>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</si>
  <si>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</si>
  <si>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</si>
  <si>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</si>
  <si>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</si>
  <si>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</si>
  <si>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</si>
  <si>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</si>
  <si>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</si>
  <si>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</si>
  <si>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</si>
  <si>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</si>
  <si>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</si>
  <si>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</si>
  <si>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</si>
  <si>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</si>
  <si>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</si>
  <si>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</si>
  <si>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</si>
  <si>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</si>
  <si>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</si>
  <si>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</si>
  <si>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</si>
  <si>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</si>
  <si>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</si>
  <si>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</si>
  <si>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</si>
  <si>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</si>
  <si>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</si>
  <si>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</si>
  <si>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</si>
  <si>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</si>
  <si>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</si>
  <si>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</si>
  <si>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</si>
  <si>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</si>
  <si>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</si>
  <si>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</si>
  <si>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</si>
  <si>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</si>
  <si>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</si>
  <si>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</si>
  <si>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</si>
  <si>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</si>
  <si>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</si>
  <si>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</si>
  <si>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</si>
  <si>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</si>
  <si>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</si>
  <si>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</si>
  <si>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</si>
  <si>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</si>
  <si>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</si>
  <si>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</si>
  <si>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</si>
  <si>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</si>
  <si>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</si>
  <si>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</si>
  <si>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</si>
  <si>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</si>
  <si>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</si>
  <si>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</si>
  <si>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</si>
  <si>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</si>
  <si>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</si>
  <si>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</si>
  <si>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</si>
  <si>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</si>
  <si>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</si>
  <si>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</si>
  <si>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</si>
  <si>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</si>
  <si>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</si>
  <si>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</si>
  <si>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</si>
  <si>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</si>
  <si>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</si>
  <si>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</si>
  <si>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</si>
  <si>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</si>
  <si>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</si>
  <si>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</si>
  <si>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</si>
  <si>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</si>
  <si>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</si>
  <si>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</si>
  <si>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</si>
  <si>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</si>
  <si>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</si>
  <si>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</si>
  <si>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</si>
  <si>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</si>
  <si>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</si>
  <si>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</si>
  <si>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</si>
  <si>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</si>
  <si>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</si>
  <si>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</si>
  <si>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</si>
  <si>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</si>
  <si>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</si>
  <si>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</si>
  <si>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</si>
  <si>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</si>
  <si>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</si>
  <si>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</si>
  <si>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</si>
  <si>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</si>
  <si>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</si>
  <si>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</si>
  <si>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</si>
  <si>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</si>
  <si>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</si>
  <si>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</si>
  <si>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</si>
  <si>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</si>
  <si>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</si>
  <si>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</si>
  <si>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</si>
  <si>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</si>
  <si>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</si>
  <si>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</si>
  <si>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</si>
  <si>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</si>
  <si>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</si>
  <si>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</si>
  <si>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</si>
  <si>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</si>
  <si>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</si>
  <si>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</si>
  <si>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</si>
  <si>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</si>
  <si>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</si>
  <si>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</si>
  <si>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</si>
  <si>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</si>
  <si>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</si>
  <si>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</si>
  <si>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</si>
  <si>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</si>
  <si>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</si>
  <si>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</si>
  <si>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</si>
  <si>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</si>
  <si>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</si>
  <si>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</si>
  <si>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</si>
  <si>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</si>
  <si>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</si>
  <si>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</si>
  <si>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</si>
  <si>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</si>
  <si>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</si>
  <si>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</si>
  <si>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</si>
  <si>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</si>
  <si>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</si>
  <si>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</si>
  <si>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</si>
  <si>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</si>
  <si>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</si>
  <si>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</si>
  <si>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</si>
  <si>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</si>
  <si>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</si>
  <si>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</si>
  <si>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</si>
  <si>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</si>
  <si>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</si>
  <si>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</si>
  <si>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</si>
  <si>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</si>
  <si>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</si>
  <si>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</si>
  <si>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</si>
  <si>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</si>
  <si>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</si>
  <si>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</si>
  <si>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</si>
  <si>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</si>
  <si>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</si>
  <si>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</si>
  <si>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</si>
  <si>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</si>
  <si>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</si>
  <si>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</si>
  <si>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</si>
  <si>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</si>
  <si>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</si>
  <si>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</si>
  <si>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</si>
  <si>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</si>
  <si>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</si>
  <si>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</si>
  <si>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</si>
  <si>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</si>
  <si>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</si>
  <si>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</si>
  <si>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</si>
  <si>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</si>
  <si>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</si>
  <si>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</si>
  <si>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</si>
  <si>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</si>
  <si>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</si>
  <si>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</si>
  <si>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</si>
  <si>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</si>
  <si>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</si>
  <si>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</si>
  <si>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</si>
  <si>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</si>
  <si>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</si>
  <si>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</si>
  <si>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</si>
  <si>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</si>
  <si>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</si>
  <si>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</si>
  <si>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</si>
  <si>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</si>
  <si>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</si>
  <si>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</si>
  <si>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</si>
  <si>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</si>
  <si>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</si>
  <si>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</si>
  <si>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</si>
  <si>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</si>
  <si>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</si>
  <si>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</si>
  <si>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</si>
  <si>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</si>
  <si>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</si>
  <si>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</si>
  <si>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</si>
  <si>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</si>
  <si>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</si>
  <si>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</si>
  <si>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</si>
  <si>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</si>
  <si>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</si>
  <si>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</si>
  <si>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</si>
  <si>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</si>
  <si>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</si>
  <si>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</si>
  <si>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</si>
  <si>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</si>
  <si>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</si>
  <si>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</si>
  <si>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</si>
  <si>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</si>
  <si>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</si>
  <si>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</si>
  <si>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</si>
  <si>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</si>
  <si>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</si>
  <si>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</si>
  <si>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</si>
  <si>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</si>
  <si>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</si>
  <si>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</si>
  <si>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</si>
  <si>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</si>
  <si>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</si>
  <si>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</si>
  <si>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</si>
  <si>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</si>
  <si>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</si>
  <si>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</si>
  <si>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</si>
  <si>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</si>
  <si>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</si>
  <si>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</si>
  <si>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</si>
  <si>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</si>
  <si>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</si>
  <si>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</si>
  <si>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</si>
  <si>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</si>
  <si>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</si>
  <si>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</si>
  <si>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</si>
  <si>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</si>
  <si>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</si>
  <si>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</si>
  <si>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</si>
  <si>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</si>
  <si>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</si>
  <si>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</si>
  <si>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</si>
  <si>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</si>
  <si>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</si>
  <si>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</si>
  <si>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</si>
  <si>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</si>
  <si>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</si>
  <si>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</si>
  <si>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</si>
  <si>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</si>
  <si>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</si>
  <si>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</si>
  <si>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</si>
  <si>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</si>
  <si>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</si>
  <si>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</si>
  <si>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</si>
  <si>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</si>
  <si>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</si>
  <si>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</si>
  <si>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</si>
  <si>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</si>
  <si>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</si>
  <si>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</si>
  <si>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</si>
  <si>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</si>
  <si>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</si>
  <si>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</si>
  <si>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</si>
  <si>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</si>
  <si>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</si>
  <si>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</si>
  <si>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</si>
  <si>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</si>
  <si>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</si>
  <si>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</si>
  <si>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</si>
  <si>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</si>
  <si>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</si>
  <si>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</si>
  <si>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</si>
  <si>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</si>
  <si>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</si>
  <si>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</si>
  <si>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</si>
  <si>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</si>
  <si>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</si>
  <si>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</si>
  <si>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</si>
  <si>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</si>
  <si>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</si>
  <si>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</si>
  <si>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</si>
  <si>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</si>
  <si>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</si>
  <si>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</si>
  <si>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</si>
  <si>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</si>
  <si>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</si>
  <si>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</si>
  <si>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</si>
  <si>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</si>
  <si>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</si>
  <si>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</si>
  <si>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</si>
  <si>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</si>
  <si>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</si>
  <si>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</si>
  <si>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</si>
  <si>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</si>
  <si>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</si>
  <si>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</si>
  <si>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</si>
  <si>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</si>
  <si>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</si>
  <si>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</si>
  <si>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</si>
  <si>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</si>
  <si>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</si>
  <si>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</si>
  <si>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</si>
  <si>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</si>
  <si>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</si>
  <si>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</si>
  <si>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</si>
  <si>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</si>
  <si>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</si>
  <si>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</si>
  <si>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</si>
  <si>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</si>
  <si>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</si>
  <si>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</si>
  <si>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</si>
  <si>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</si>
  <si>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</si>
  <si>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</si>
  <si>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</si>
  <si>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</si>
  <si>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</si>
  <si>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</si>
  <si>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</si>
  <si>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</si>
  <si>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</si>
  <si>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</si>
  <si>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</si>
  <si>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</si>
  <si>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</si>
  <si>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</si>
  <si>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</si>
  <si>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</si>
  <si>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</si>
  <si>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</si>
  <si>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</si>
  <si>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</si>
  <si>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</si>
  <si>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</si>
  <si>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</si>
  <si>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</si>
  <si>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</si>
  <si>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</si>
  <si>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</si>
  <si>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</si>
  <si>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</si>
  <si>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</si>
  <si>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</si>
  <si>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</si>
  <si>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</si>
  <si>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</si>
  <si>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</si>
  <si>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</si>
  <si>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</si>
  <si>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</si>
  <si>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</si>
  <si>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</si>
  <si>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</si>
  <si>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</si>
  <si>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</si>
  <si>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</si>
  <si>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</si>
  <si>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</si>
  <si>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</si>
  <si>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</si>
  <si>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</si>
  <si>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</si>
  <si>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</si>
  <si>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</si>
  <si>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</si>
  <si>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</si>
  <si>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</si>
  <si>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</si>
  <si>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</si>
  <si>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</si>
  <si>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</si>
  <si>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</si>
  <si>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</si>
  <si>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</si>
  <si>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</si>
  <si>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</si>
  <si>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</si>
  <si>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</si>
  <si>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</si>
  <si>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</si>
  <si>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</si>
  <si>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</si>
  <si>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</si>
  <si>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</si>
  <si>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</si>
  <si>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</si>
  <si>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</si>
  <si>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</si>
  <si>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</si>
  <si>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</si>
  <si>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</si>
  <si>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</si>
  <si>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</si>
  <si>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</si>
  <si>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</si>
  <si>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</si>
  <si>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</si>
  <si>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</si>
  <si>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</si>
  <si>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</si>
  <si>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</si>
  <si>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</si>
  <si>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</si>
  <si>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</si>
  <si>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</si>
  <si>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</si>
  <si>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</si>
  <si>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</si>
  <si>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</si>
  <si>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</si>
  <si>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</si>
  <si>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</si>
  <si>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</si>
  <si>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</si>
  <si>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</si>
  <si>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</si>
  <si>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</si>
  <si>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</si>
  <si>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</si>
  <si>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</si>
  <si>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</si>
  <si>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</si>
  <si>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</si>
  <si>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</si>
  <si>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</si>
  <si>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</si>
  <si>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</si>
  <si>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</si>
  <si>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</si>
  <si>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</si>
  <si>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</si>
  <si>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</si>
  <si>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</si>
  <si>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</si>
  <si>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</si>
  <si>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</si>
  <si>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</si>
  <si>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</si>
  <si>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</si>
  <si>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</si>
  <si>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</si>
  <si>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</si>
  <si>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</si>
  <si>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</si>
  <si>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</si>
  <si>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</si>
  <si>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</si>
  <si>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</si>
  <si>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</si>
  <si>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</si>
  <si>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</si>
  <si>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</si>
  <si>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</si>
  <si>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</si>
  <si>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</si>
  <si>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</si>
  <si>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</si>
  <si>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</si>
  <si>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</si>
  <si>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</si>
  <si>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</si>
  <si>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</si>
  <si>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</si>
  <si>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</si>
  <si>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</si>
  <si>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</si>
  <si>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</si>
  <si>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</si>
  <si>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</si>
  <si>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</si>
  <si>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</si>
  <si>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</si>
  <si>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</si>
  <si>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</si>
  <si>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</si>
  <si>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</si>
  <si>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</si>
  <si>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</si>
  <si>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</si>
  <si>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</si>
  <si>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</si>
  <si>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</si>
  <si>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</si>
  <si>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</si>
  <si>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</si>
  <si>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</si>
  <si>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</si>
  <si>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</si>
  <si>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</si>
  <si>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</si>
  <si>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</si>
  <si>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</si>
  <si>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</si>
  <si>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</si>
  <si>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</si>
  <si>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</si>
  <si>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</si>
  <si>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</si>
  <si>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</si>
  <si>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</si>
  <si>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</si>
  <si>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</si>
  <si>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</si>
  <si>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</si>
  <si>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</si>
  <si>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</si>
  <si>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</si>
  <si>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</si>
  <si>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</si>
  <si>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</si>
  <si>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</si>
  <si>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</si>
  <si>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</si>
  <si>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</si>
  <si>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</si>
  <si>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</si>
  <si>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</si>
  <si>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</si>
  <si>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</si>
  <si>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</si>
  <si>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</si>
  <si>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</si>
  <si>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</si>
  <si>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</si>
  <si>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</si>
  <si>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</si>
  <si>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</si>
  <si>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</si>
  <si>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</si>
  <si>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</si>
  <si>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</si>
  <si>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</si>
  <si>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</si>
  <si>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</si>
  <si>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</si>
  <si>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</si>
  <si>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</si>
  <si>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</si>
  <si>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</si>
  <si>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</si>
  <si>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</si>
  <si>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</si>
  <si>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</si>
  <si>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</si>
  <si>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</si>
  <si>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</si>
  <si>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</si>
  <si>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</si>
  <si>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</si>
  <si>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</si>
  <si>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</si>
  <si>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</si>
  <si>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</si>
  <si>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</si>
  <si>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</si>
  <si>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</si>
  <si>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</si>
  <si>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</si>
  <si>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</si>
  <si>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</si>
  <si>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</si>
  <si>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</si>
  <si>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</si>
  <si>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</si>
  <si>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</si>
  <si>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</si>
  <si>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</si>
  <si>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</si>
  <si>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</si>
  <si>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</si>
  <si>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</si>
  <si>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</si>
  <si>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</si>
  <si>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</si>
  <si>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</si>
  <si>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</si>
  <si>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</si>
  <si>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</si>
  <si>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</si>
  <si>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</si>
  <si>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</si>
  <si>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</si>
  <si>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</si>
  <si>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</si>
  <si>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</si>
  <si>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</si>
  <si>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</si>
  <si>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</si>
  <si>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</si>
  <si>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</si>
  <si>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</si>
  <si>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</si>
  <si>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</si>
  <si>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</si>
  <si>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</si>
  <si>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</si>
  <si>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</si>
  <si>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</si>
  <si>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</si>
  <si>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</si>
  <si>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</si>
  <si>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</si>
  <si>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</si>
  <si>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</si>
  <si>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</si>
  <si>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</si>
  <si>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</si>
  <si>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</si>
  <si>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</si>
  <si>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</si>
  <si>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</si>
  <si>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</si>
  <si>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</si>
  <si>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</si>
  <si>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</si>
  <si>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</si>
  <si>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</si>
  <si>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</si>
  <si>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</si>
  <si>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</si>
  <si>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</si>
  <si>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</si>
  <si>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</si>
  <si>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</si>
  <si>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</si>
  <si>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</si>
  <si>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</si>
  <si>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</si>
  <si>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</si>
  <si>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</si>
  <si>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</si>
  <si>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</si>
  <si>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</si>
  <si>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</si>
  <si>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</si>
  <si>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</si>
  <si>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</si>
  <si>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</si>
  <si>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</si>
  <si>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</si>
  <si>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</si>
  <si>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</si>
  <si>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</si>
  <si>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</si>
  <si>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</si>
  <si>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</si>
  <si>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</si>
  <si>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</si>
  <si>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</si>
  <si>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</si>
  <si>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</si>
  <si>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</si>
  <si>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</si>
  <si>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</si>
  <si>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</si>
  <si>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</si>
  <si>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</si>
  <si>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</si>
  <si>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</si>
  <si>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</si>
  <si>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</si>
  <si>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</si>
  <si>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</si>
  <si>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</si>
  <si>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</si>
  <si>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</si>
  <si>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</si>
  <si>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</si>
  <si>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</si>
  <si>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</si>
  <si>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</si>
  <si>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</si>
  <si>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</si>
  <si>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</si>
  <si>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</si>
  <si>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</si>
  <si>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</si>
  <si>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</si>
  <si>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</si>
  <si>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</si>
  <si>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</si>
  <si>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</si>
  <si>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</si>
  <si>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</si>
  <si>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</si>
  <si>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</si>
  <si>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</si>
  <si>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</si>
  <si>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</si>
  <si>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</si>
  <si>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</si>
  <si>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</si>
  <si>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</si>
  <si>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</si>
  <si>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</si>
  <si>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</si>
  <si>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</si>
  <si>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</si>
  <si>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</si>
  <si>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</si>
  <si>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</si>
  <si>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</si>
  <si>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</si>
  <si>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</si>
  <si>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</si>
  <si>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</si>
  <si>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</si>
  <si>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</si>
  <si>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</si>
  <si>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</si>
  <si>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</si>
  <si>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</si>
  <si>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</si>
  <si>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</si>
  <si>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</si>
  <si>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</si>
  <si>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</si>
  <si>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</si>
  <si>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</si>
  <si>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</si>
  <si>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</si>
  <si>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</si>
  <si>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</si>
  <si>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</si>
  <si>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</si>
  <si>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</si>
  <si>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</si>
  <si>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</si>
  <si>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</si>
  <si>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</si>
  <si>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</si>
  <si>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</si>
  <si>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</si>
  <si>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</si>
  <si>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</si>
  <si>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</si>
  <si>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</si>
  <si>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</si>
  <si>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</si>
  <si>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</si>
  <si>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</si>
  <si>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</si>
  <si>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</si>
  <si>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</si>
  <si>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</si>
  <si>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</si>
  <si>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</si>
  <si>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</si>
  <si>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</si>
  <si>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</si>
  <si>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</si>
  <si>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</si>
  <si>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</si>
  <si>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</si>
  <si>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</si>
  <si>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</si>
  <si>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</si>
  <si>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</si>
  <si>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</si>
  <si>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</si>
  <si>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</si>
  <si>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</si>
  <si>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</si>
  <si>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</si>
  <si>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</si>
  <si>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</si>
  <si>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</si>
  <si>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</si>
  <si>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</si>
  <si>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</si>
  <si>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</si>
  <si>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</si>
  <si>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</si>
  <si>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</si>
  <si>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</si>
  <si>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</si>
  <si>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</si>
  <si>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</si>
  <si>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</si>
  <si>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</si>
  <si>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</si>
  <si>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</si>
  <si>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</si>
  <si>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</si>
  <si>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</si>
  <si>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</si>
  <si>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</si>
  <si>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</si>
  <si>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</si>
  <si>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</si>
  <si>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</si>
  <si>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</si>
  <si>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</si>
  <si>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</si>
  <si>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</si>
  <si>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</si>
  <si>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</si>
  <si>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</si>
  <si>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</si>
  <si>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</si>
  <si>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</si>
  <si>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</si>
  <si>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</si>
  <si>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</si>
  <si>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</si>
  <si>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</si>
  <si>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</si>
  <si>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</si>
  <si>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</si>
  <si>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</si>
  <si>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</si>
  <si>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</si>
  <si>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</si>
  <si>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</si>
  <si>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</si>
  <si>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</si>
  <si>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</si>
  <si>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</si>
  <si>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</si>
  <si>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</si>
  <si>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</si>
  <si>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</si>
  <si>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</si>
  <si>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</si>
  <si>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</si>
  <si>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</si>
  <si>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</si>
  <si>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</si>
  <si>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</si>
  <si>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</si>
  <si>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</si>
  <si>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</si>
  <si>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</si>
  <si>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</si>
  <si>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</si>
  <si>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</si>
  <si>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</si>
  <si>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</si>
  <si>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</si>
  <si>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</si>
  <si>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</si>
  <si>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</si>
  <si>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</si>
  <si>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</si>
  <si>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</si>
  <si>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</si>
  <si>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</si>
  <si>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</si>
  <si>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</si>
  <si>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</si>
  <si>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</si>
  <si>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</si>
  <si>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</si>
  <si>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</si>
  <si>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</si>
  <si>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</si>
  <si>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</si>
  <si>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</si>
  <si>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</si>
  <si>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</si>
  <si>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</si>
  <si>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</si>
  <si>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</si>
  <si>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</si>
  <si>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</si>
  <si>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</si>
  <si>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</si>
  <si>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</si>
  <si>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</si>
  <si>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</si>
  <si>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</si>
  <si>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</si>
  <si>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</si>
  <si>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</si>
  <si>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</si>
  <si>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</si>
  <si>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</si>
  <si>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</si>
  <si>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</si>
  <si>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</si>
  <si>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</si>
  <si>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</si>
  <si>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</si>
  <si>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</si>
  <si>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</si>
  <si>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</si>
  <si>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</si>
  <si>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</si>
  <si>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</si>
  <si>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</si>
  <si>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</si>
  <si>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</si>
  <si>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</si>
  <si>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</si>
  <si>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</si>
  <si>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</si>
  <si>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</si>
  <si>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</si>
  <si>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</si>
  <si>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</si>
  <si>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</si>
  <si>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</si>
  <si>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</si>
  <si>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</si>
  <si>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</si>
  <si>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</si>
  <si>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</si>
  <si>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</si>
  <si>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</si>
  <si>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</si>
  <si>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</si>
  <si>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</si>
  <si>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</si>
  <si>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</si>
  <si>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</si>
  <si>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</si>
  <si>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</si>
  <si>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</si>
  <si>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</si>
  <si>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</si>
  <si>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</si>
  <si>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</si>
  <si>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</si>
  <si>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</si>
  <si>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</si>
  <si>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</si>
  <si>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</si>
  <si>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</si>
  <si>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</si>
  <si>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</si>
  <si>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</si>
  <si>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</si>
  <si>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</si>
  <si>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</si>
  <si>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</si>
  <si>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</si>
  <si>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</si>
  <si>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</si>
  <si>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</si>
  <si>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</si>
  <si>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</si>
  <si>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</si>
  <si>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</si>
  <si>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</si>
  <si>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</si>
  <si>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</si>
  <si>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</si>
  <si>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</si>
  <si>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</si>
  <si>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</si>
  <si>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</si>
  <si>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</si>
  <si>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</si>
  <si>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</si>
  <si>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</si>
  <si>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</si>
  <si>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</si>
  <si>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</si>
  <si>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</si>
  <si>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</si>
  <si>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</si>
  <si>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</si>
  <si>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</si>
  <si>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</si>
  <si>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</si>
  <si>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</si>
  <si>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</si>
  <si>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</si>
  <si>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</si>
  <si>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</si>
  <si>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</si>
  <si>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</si>
  <si>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</si>
  <si>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</si>
  <si>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</si>
  <si>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</si>
  <si>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</si>
  <si>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</si>
  <si>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</si>
  <si>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</si>
  <si>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</si>
  <si>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</si>
  <si>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</si>
  <si>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</si>
  <si>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</si>
  <si>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</si>
  <si>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</si>
  <si>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</si>
  <si>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</si>
  <si>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</si>
  <si>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</si>
  <si>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</si>
  <si>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</si>
  <si>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</si>
  <si>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</si>
  <si>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</si>
  <si>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</si>
  <si>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</si>
  <si>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</si>
  <si>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</si>
  <si>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</si>
  <si>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</si>
  <si>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</si>
  <si>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</si>
  <si>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</si>
  <si>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</si>
  <si>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</si>
  <si>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</si>
  <si>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</si>
  <si>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</si>
  <si>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</si>
  <si>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</si>
  <si>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</si>
  <si>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</si>
  <si>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</si>
  <si>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</si>
  <si>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</si>
  <si>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</si>
  <si>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</si>
  <si>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</si>
  <si>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</si>
  <si>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</si>
  <si>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</si>
  <si>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</si>
  <si>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</si>
  <si>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</si>
  <si>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</si>
  <si>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</si>
  <si>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</si>
  <si>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</si>
  <si>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</si>
  <si>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</si>
  <si>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</si>
  <si>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</si>
  <si>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</si>
  <si>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</si>
  <si>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</si>
  <si>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</si>
  <si>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</si>
  <si>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</si>
  <si>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</si>
  <si>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</si>
  <si>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</si>
  <si>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</si>
  <si>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</si>
  <si>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</si>
  <si>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</si>
  <si>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</si>
  <si>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</si>
  <si>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</si>
  <si>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</si>
  <si>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</si>
  <si>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</si>
  <si>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</si>
  <si>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</si>
  <si>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</si>
  <si>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</si>
  <si>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</si>
  <si>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</si>
  <si>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</si>
  <si>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</si>
  <si>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</si>
  <si>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</si>
  <si>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</si>
  <si>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</si>
  <si>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</si>
  <si>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</si>
  <si>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</si>
  <si>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</si>
  <si>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</si>
  <si>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</si>
  <si>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</si>
  <si>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</si>
  <si>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</si>
  <si>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</si>
  <si>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</si>
  <si>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</si>
  <si>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</si>
  <si>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</si>
  <si>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</si>
  <si>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</si>
  <si>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</si>
  <si>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</si>
  <si>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</si>
  <si>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</si>
  <si>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</si>
  <si>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</si>
  <si>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</si>
  <si>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</si>
  <si>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</si>
  <si>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</si>
  <si>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</si>
  <si>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</si>
  <si>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</si>
  <si>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</si>
  <si>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</si>
  <si>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</si>
  <si>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</si>
  <si>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</si>
  <si>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</si>
  <si>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</si>
  <si>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</si>
  <si>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</si>
  <si>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</si>
  <si>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</si>
  <si>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</si>
  <si>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</si>
  <si>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</si>
  <si>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</si>
  <si>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</si>
  <si>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</si>
  <si>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</si>
  <si>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</si>
  <si>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</si>
  <si>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</si>
  <si>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</si>
  <si>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</si>
  <si>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</si>
  <si>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</si>
  <si>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</si>
  <si>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</si>
  <si>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</si>
  <si>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</si>
  <si>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</si>
  <si>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</si>
  <si>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</si>
  <si>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</si>
  <si>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</si>
  <si>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</si>
  <si>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</si>
  <si>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</si>
  <si>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</si>
  <si>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</si>
  <si>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</si>
  <si>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</si>
  <si>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</si>
  <si>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</si>
  <si>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</si>
  <si>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</si>
  <si>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</si>
  <si>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</si>
  <si>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</si>
  <si>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</si>
  <si>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</si>
  <si>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</si>
  <si>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</si>
  <si>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</si>
  <si>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</si>
  <si>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</si>
  <si>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</si>
  <si>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</si>
  <si>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</si>
  <si>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</si>
  <si>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</si>
  <si>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</si>
  <si>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</si>
  <si>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</si>
  <si>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</si>
  <si>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</si>
  <si>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</si>
  <si>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</si>
  <si>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</si>
  <si>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</si>
  <si>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</si>
  <si>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</si>
  <si>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</si>
  <si>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</si>
  <si>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</si>
  <si>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</si>
  <si>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</si>
  <si>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</si>
  <si>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</si>
  <si>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</si>
  <si>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</si>
  <si>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</si>
  <si>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</si>
  <si>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</si>
  <si>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</si>
  <si>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</si>
  <si>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</si>
  <si>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</si>
  <si>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</si>
  <si>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</si>
  <si>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</si>
  <si>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</si>
  <si>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</si>
  <si>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</si>
  <si>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</si>
  <si>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</si>
  <si>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</si>
  <si>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</si>
  <si>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</si>
  <si>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</si>
  <si>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</si>
  <si>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</si>
  <si>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</si>
  <si>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</si>
  <si>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</si>
  <si>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</si>
  <si>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</si>
  <si>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</si>
  <si>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</si>
  <si>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</si>
  <si>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</si>
  <si>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</si>
  <si>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</si>
  <si>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</si>
  <si>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</si>
  <si>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</si>
  <si>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</si>
  <si>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</si>
  <si>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</si>
  <si>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</si>
  <si>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</si>
  <si>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</si>
  <si>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</si>
  <si>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</si>
  <si>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</si>
  <si>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</si>
  <si>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</si>
  <si>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</si>
  <si>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</si>
  <si>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</si>
  <si>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</si>
  <si>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</si>
  <si>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</si>
  <si>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</si>
  <si>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</si>
  <si>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</si>
  <si>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</si>
  <si>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</si>
  <si>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</si>
  <si>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</si>
  <si>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</si>
  <si>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</si>
  <si>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</si>
  <si>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</si>
  <si>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</si>
  <si>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</si>
  <si>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</si>
  <si>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</si>
  <si>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</si>
  <si>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</si>
  <si>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</si>
  <si>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</si>
  <si>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</si>
  <si>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</si>
  <si>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</si>
  <si>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</si>
  <si>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</si>
  <si>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</si>
  <si>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</si>
  <si>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</si>
  <si>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</si>
  <si>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</si>
  <si>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</si>
  <si>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</si>
  <si>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</si>
  <si>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</si>
  <si>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</si>
  <si>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</si>
  <si>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</si>
  <si>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</si>
  <si>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</si>
  <si>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</si>
  <si>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</si>
  <si>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</si>
  <si>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</si>
  <si>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</si>
  <si>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</si>
  <si>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</si>
  <si>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</si>
  <si>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</si>
  <si>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</si>
  <si>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</si>
  <si>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</si>
  <si>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</si>
  <si>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</si>
  <si>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</si>
  <si>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</si>
  <si>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</si>
  <si>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</si>
  <si>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</si>
  <si>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</si>
  <si>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</si>
  <si>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</si>
  <si>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</si>
  <si>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</si>
  <si>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</si>
  <si>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</si>
  <si>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</si>
  <si>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</si>
  <si>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</si>
  <si>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</si>
  <si>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</si>
  <si>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</si>
  <si>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</si>
  <si>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</si>
  <si>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</si>
  <si>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</si>
  <si>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</si>
  <si>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</si>
  <si>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</si>
  <si>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</si>
  <si>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</si>
  <si>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</si>
  <si>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</si>
  <si>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</si>
  <si>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</si>
  <si>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</si>
  <si>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</si>
  <si>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</si>
  <si>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</si>
  <si>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</si>
  <si>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</si>
  <si>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</si>
  <si>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</si>
  <si>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</si>
  <si>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</si>
  <si>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</si>
  <si>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</si>
  <si>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</si>
  <si>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</si>
  <si>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</si>
  <si>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</si>
  <si>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</si>
  <si>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</si>
  <si>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</si>
  <si>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</si>
  <si>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</si>
  <si>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</si>
  <si>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</si>
  <si>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</si>
  <si>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</si>
  <si>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</si>
  <si>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</si>
  <si>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</si>
  <si>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</si>
  <si>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</si>
  <si>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</si>
  <si>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</si>
  <si>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</si>
  <si>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</si>
  <si>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</si>
  <si>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</si>
  <si>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</si>
  <si>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</si>
  <si>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</si>
  <si>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</si>
  <si>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</si>
  <si>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</si>
  <si>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</si>
  <si>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</si>
  <si>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</si>
  <si>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</si>
  <si>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</si>
  <si>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</si>
  <si>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</si>
  <si>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</si>
  <si>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</si>
  <si>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</si>
  <si>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</si>
  <si>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</si>
  <si>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</si>
  <si>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</si>
  <si>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</si>
  <si>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</si>
  <si>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</si>
  <si>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</si>
  <si>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</si>
  <si>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</si>
  <si>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</si>
  <si>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</si>
  <si>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</si>
  <si>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</si>
  <si>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</si>
  <si>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</si>
  <si>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</si>
  <si>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</si>
  <si>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</si>
  <si>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</si>
  <si>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</si>
  <si>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</si>
  <si>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</si>
  <si>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</si>
  <si>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</si>
  <si>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</si>
  <si>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</si>
  <si>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</si>
  <si>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</si>
  <si>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</si>
  <si>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</si>
  <si>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</si>
  <si>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</si>
  <si>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</si>
  <si>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</si>
  <si>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</si>
  <si>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</si>
  <si>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</si>
  <si>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</si>
  <si>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</si>
  <si>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</si>
  <si>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</si>
  <si>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</si>
  <si>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</si>
  <si>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</si>
  <si>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</si>
  <si>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</si>
  <si>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</si>
  <si>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</si>
  <si>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</si>
  <si>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</si>
  <si>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</si>
  <si>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</si>
  <si>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</si>
  <si>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</si>
  <si>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</si>
  <si>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</si>
  <si>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</si>
  <si>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</si>
  <si>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</si>
  <si>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</si>
  <si>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</si>
  <si>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</si>
  <si>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</si>
  <si>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</si>
  <si>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</si>
  <si>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</si>
  <si>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</si>
  <si>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</si>
  <si>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</si>
  <si>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</si>
  <si>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</si>
  <si>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</si>
  <si>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</si>
  <si>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</si>
  <si>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</si>
  <si>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</si>
  <si>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</si>
  <si>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</si>
  <si>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</si>
  <si>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</si>
  <si>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</si>
  <si>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</si>
  <si>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</si>
  <si>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</si>
  <si>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</si>
  <si>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</si>
  <si>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</si>
  <si>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</si>
  <si>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</si>
  <si>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</si>
  <si>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</si>
  <si>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</si>
  <si>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</si>
  <si>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</si>
  <si>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</si>
  <si>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</si>
  <si>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</si>
  <si>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</si>
  <si>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</si>
  <si>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</si>
  <si>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</si>
  <si>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</si>
  <si>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</si>
  <si>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</si>
  <si>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</si>
  <si>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</si>
  <si>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</si>
  <si>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</si>
  <si>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</si>
  <si>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</si>
  <si>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</si>
  <si>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</si>
  <si>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</si>
  <si>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</si>
  <si>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</si>
  <si>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</si>
  <si>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</si>
  <si>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</si>
  <si>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</si>
  <si>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</si>
  <si>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</si>
  <si>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</si>
  <si>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</si>
  <si>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</si>
  <si>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</si>
  <si>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</si>
  <si>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</si>
  <si>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</si>
  <si>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</si>
  <si>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</si>
  <si>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</si>
  <si>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</si>
  <si>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</si>
  <si>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</si>
  <si>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</si>
  <si>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</si>
  <si>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</si>
  <si>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</si>
  <si>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</si>
  <si>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</si>
  <si>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</si>
  <si>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</si>
  <si>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</si>
  <si>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</si>
  <si>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</si>
  <si>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</si>
  <si>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</si>
  <si>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</si>
  <si>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</si>
  <si>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</si>
  <si>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</si>
  <si>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</si>
  <si>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</si>
  <si>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</si>
  <si>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</si>
  <si>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</si>
  <si>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</si>
  <si>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</si>
  <si>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</si>
  <si>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</si>
  <si>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</si>
  <si>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</si>
  <si>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</si>
  <si>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</si>
  <si>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</si>
  <si>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</si>
  <si>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</si>
  <si>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</si>
  <si>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</si>
  <si>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</si>
  <si>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</si>
  <si>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</si>
  <si>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</si>
  <si>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</si>
  <si>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</si>
  <si>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</si>
  <si>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</si>
  <si>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</si>
  <si>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</si>
  <si>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</si>
  <si>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</si>
  <si>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</si>
  <si>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</si>
  <si>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</si>
  <si>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</si>
  <si>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</si>
  <si>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</si>
  <si>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</si>
  <si>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</si>
  <si>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</si>
  <si>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</si>
  <si>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</si>
  <si>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</si>
  <si>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</si>
  <si>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</si>
  <si>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</si>
  <si>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</si>
  <si>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</si>
  <si>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</si>
  <si>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</si>
  <si>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</si>
  <si>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</si>
  <si>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</si>
  <si>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</si>
  <si>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</si>
  <si>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</si>
  <si>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</si>
  <si>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</si>
  <si>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</si>
  <si>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</si>
  <si>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</si>
  <si>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</si>
  <si>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</si>
  <si>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</si>
  <si>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</si>
  <si>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</si>
  <si>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</si>
  <si>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</si>
  <si>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</si>
  <si>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</si>
  <si>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</si>
  <si>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</si>
  <si>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</si>
  <si>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</si>
  <si>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</si>
  <si>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</si>
  <si>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</si>
  <si>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</si>
  <si>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</si>
  <si>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</si>
  <si>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</si>
  <si>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</si>
  <si>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</si>
  <si>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</si>
  <si>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</si>
  <si>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</si>
  <si>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</si>
  <si>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</si>
  <si>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</si>
  <si>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</si>
  <si>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</si>
  <si>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</si>
  <si>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</si>
  <si>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</si>
  <si>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</si>
  <si>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</si>
  <si>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</si>
  <si>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</si>
  <si>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</si>
  <si>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</si>
  <si>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</si>
  <si>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</si>
  <si>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</si>
  <si>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</si>
  <si>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</si>
  <si>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</si>
  <si>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</si>
  <si>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</si>
  <si>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</si>
  <si>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</si>
  <si>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</si>
  <si>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</si>
  <si>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</si>
  <si>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</si>
  <si>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</si>
  <si>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</si>
  <si>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</si>
  <si>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</si>
  <si>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</si>
  <si>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</si>
  <si>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</si>
  <si>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</si>
  <si>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</si>
  <si>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</si>
  <si>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</si>
  <si>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</si>
  <si>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</si>
  <si>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</si>
  <si>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</si>
  <si>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</si>
  <si>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</si>
  <si>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</si>
  <si>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</si>
  <si>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</si>
  <si>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</si>
  <si>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</si>
  <si>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</si>
  <si>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</si>
  <si>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</si>
  <si>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</si>
  <si>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</si>
  <si>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</si>
  <si>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</si>
  <si>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</si>
  <si>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</si>
  <si>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</si>
  <si>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</si>
  <si>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</si>
  <si>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</si>
  <si>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</si>
  <si>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</si>
  <si>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</si>
  <si>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</si>
  <si>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</si>
  <si>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</si>
  <si>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</si>
  <si>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</si>
  <si>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</si>
  <si>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</si>
  <si>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</si>
  <si>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</si>
  <si>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</si>
  <si>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</si>
  <si>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</si>
  <si>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</si>
  <si>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</si>
  <si>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</si>
  <si>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</si>
  <si>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</si>
  <si>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</si>
  <si>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</si>
  <si>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</si>
  <si>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</si>
  <si>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</si>
  <si>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</si>
  <si>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</si>
  <si>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</si>
  <si>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</si>
  <si>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</si>
  <si>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</si>
  <si>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</si>
  <si>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</si>
  <si>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</si>
  <si>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</si>
  <si>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</si>
  <si>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</si>
  <si>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</si>
  <si>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</si>
  <si>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</si>
  <si>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</si>
  <si>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</si>
  <si>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</si>
  <si>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</si>
  <si>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</si>
  <si>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</si>
  <si>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</si>
  <si>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</si>
  <si>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</si>
  <si>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</si>
  <si>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</si>
  <si>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</si>
  <si>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</si>
  <si>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</si>
  <si>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</si>
  <si>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</si>
  <si>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</si>
  <si>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</si>
  <si>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</si>
  <si>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</si>
  <si>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</si>
  <si>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</si>
  <si>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</si>
  <si>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</si>
  <si>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</si>
  <si>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</si>
  <si>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</si>
  <si>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</si>
  <si>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</si>
  <si>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</si>
  <si>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</si>
  <si>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</si>
  <si>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</si>
  <si>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</si>
  <si>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</si>
  <si>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</si>
  <si>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</si>
  <si>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</si>
  <si>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</si>
  <si>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</si>
  <si>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</si>
  <si>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</si>
  <si>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</si>
  <si>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</si>
  <si>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</si>
  <si>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</si>
  <si>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</si>
  <si>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</si>
  <si>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</si>
  <si>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</si>
  <si>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</si>
  <si>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</si>
  <si>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</si>
  <si>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</si>
  <si>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</si>
  <si>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</si>
  <si>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</si>
  <si>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</si>
  <si>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</si>
  <si>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</si>
  <si>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</si>
  <si>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</si>
  <si>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</si>
  <si>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</si>
  <si>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</si>
  <si>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</si>
  <si>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</si>
  <si>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</si>
  <si>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</si>
  <si>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</si>
  <si>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</si>
  <si>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</si>
  <si>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</si>
  <si>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</si>
  <si>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</si>
  <si>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</si>
  <si>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</si>
  <si>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</si>
  <si>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</si>
  <si>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</si>
  <si>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</si>
  <si>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</si>
  <si>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</si>
  <si>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</si>
  <si>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</si>
  <si>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</si>
  <si>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</si>
  <si>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</si>
  <si>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</si>
  <si>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</si>
  <si>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</si>
  <si>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</si>
  <si>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</si>
  <si>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</si>
  <si>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</si>
  <si>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</si>
  <si>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</si>
  <si>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</si>
  <si>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</si>
  <si>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</si>
  <si>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</si>
  <si>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</si>
  <si>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</si>
  <si>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</si>
  <si>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</si>
  <si>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</si>
  <si>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</si>
  <si>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</si>
  <si>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</si>
  <si>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</si>
  <si>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</si>
  <si>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</si>
  <si>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</si>
  <si>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</si>
  <si>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</si>
  <si>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</si>
  <si>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</si>
  <si>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</si>
  <si>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</si>
  <si>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</si>
  <si>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</si>
  <si>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</si>
  <si>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</si>
  <si>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</si>
  <si>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</si>
  <si>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</si>
  <si>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</si>
  <si>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</si>
  <si>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</si>
  <si>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</si>
  <si>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</si>
  <si>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</si>
  <si>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</si>
  <si>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</si>
  <si>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</si>
  <si>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</si>
  <si>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</si>
  <si>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</si>
  <si>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</si>
  <si>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</si>
  <si>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</si>
  <si>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</si>
  <si>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</si>
  <si>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</si>
  <si>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</si>
  <si>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</si>
  <si>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</si>
  <si>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</si>
  <si>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</si>
  <si>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</si>
  <si>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</si>
  <si>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</si>
  <si>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</si>
  <si>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</si>
  <si>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</si>
  <si>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</si>
  <si>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</si>
  <si>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</si>
  <si>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</si>
  <si>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</si>
  <si>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</si>
  <si>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</si>
  <si>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</si>
  <si>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</si>
  <si>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</si>
  <si>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</si>
  <si>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</si>
  <si>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</si>
  <si>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</si>
  <si>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</si>
  <si>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</si>
  <si>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</si>
  <si>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</si>
  <si>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</si>
  <si>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</si>
  <si>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</si>
  <si>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</si>
  <si>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</si>
  <si>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</si>
  <si>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</si>
  <si>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</si>
  <si>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</si>
  <si>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</si>
  <si>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</si>
  <si>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</si>
  <si>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</si>
  <si>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</si>
  <si>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</si>
  <si>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</si>
  <si>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</si>
  <si>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</si>
  <si>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</si>
  <si>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</si>
  <si>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</si>
  <si>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</si>
  <si>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</si>
  <si>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</si>
  <si>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</si>
  <si>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</si>
  <si>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</si>
  <si>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</si>
  <si>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</si>
  <si>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</si>
  <si>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</si>
  <si>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</si>
  <si>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</si>
  <si>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</si>
  <si>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</si>
  <si>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</si>
  <si>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</si>
  <si>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</si>
  <si>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</si>
  <si>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</si>
  <si>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</si>
  <si>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</si>
  <si>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</si>
  <si>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</si>
  <si>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</si>
  <si>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</si>
  <si>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</si>
  <si>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</si>
  <si>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</si>
  <si>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</si>
  <si>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</si>
  <si>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</si>
  <si>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</si>
  <si>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</si>
  <si>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</si>
  <si>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</si>
  <si>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</si>
  <si>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</si>
  <si>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</si>
  <si>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</si>
  <si>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</si>
  <si>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</si>
  <si>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</si>
  <si>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</si>
  <si>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</si>
  <si>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</si>
  <si>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</si>
  <si>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</si>
  <si>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</si>
  <si>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</si>
  <si>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</si>
  <si>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</si>
  <si>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</si>
  <si>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</si>
  <si>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</si>
  <si>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</si>
  <si>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</si>
  <si>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</si>
  <si>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</si>
  <si>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</si>
  <si>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</si>
  <si>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</si>
  <si>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</si>
  <si>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</si>
  <si>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</si>
  <si>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</si>
  <si>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</si>
  <si>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</si>
  <si>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</si>
  <si>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</si>
  <si>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</si>
  <si>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</si>
  <si>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</si>
  <si>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</si>
  <si>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</si>
  <si>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</si>
  <si>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</si>
  <si>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</si>
  <si>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</si>
  <si>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</si>
  <si>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</si>
  <si>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</si>
  <si>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</si>
  <si>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</si>
  <si>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</si>
  <si>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</si>
  <si>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</si>
  <si>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</si>
  <si>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</si>
  <si>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</si>
  <si>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</si>
  <si>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</si>
  <si>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</si>
  <si>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</si>
  <si>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</si>
  <si>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</si>
  <si>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</si>
  <si>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</si>
  <si>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</si>
  <si>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</si>
  <si>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</si>
  <si>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</si>
  <si>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</si>
  <si>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</si>
  <si>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</si>
  <si>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</si>
  <si>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</si>
  <si>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</si>
  <si>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</si>
  <si>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</si>
  <si>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</si>
  <si>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</si>
  <si>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</si>
  <si>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</si>
  <si>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</si>
  <si>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</si>
  <si>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</si>
  <si>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</si>
  <si>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</si>
  <si>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</si>
  <si>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</si>
  <si>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</si>
  <si>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</si>
  <si>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</si>
  <si>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</si>
  <si>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</si>
  <si>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</si>
  <si>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</si>
  <si>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</si>
  <si>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</si>
  <si>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</si>
  <si>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</si>
  <si>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</si>
  <si>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</si>
  <si>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</si>
  <si>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</si>
  <si>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</si>
  <si>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</si>
  <si>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</si>
  <si>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</si>
  <si>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</si>
  <si>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</si>
  <si>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</si>
  <si>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</si>
  <si>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</si>
  <si>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</si>
  <si>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</si>
  <si>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</si>
  <si>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</si>
  <si>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</si>
  <si>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</si>
  <si>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</si>
  <si>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</si>
  <si>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</si>
  <si>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</si>
  <si>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</si>
  <si>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</si>
  <si>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</si>
  <si>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</si>
  <si>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</si>
  <si>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</si>
  <si>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</si>
  <si>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</si>
  <si>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</si>
  <si>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</si>
  <si>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</si>
  <si>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</si>
  <si>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</si>
  <si>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</si>
  <si>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</si>
  <si>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</si>
  <si>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</si>
  <si>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</si>
  <si>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</si>
  <si>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</si>
  <si>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</si>
  <si>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</si>
  <si>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</si>
  <si>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</si>
  <si>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</si>
  <si>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</si>
  <si>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</si>
  <si>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</si>
  <si>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</si>
  <si>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</si>
  <si>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</si>
  <si>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</si>
  <si>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</si>
  <si>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</si>
  <si>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</si>
  <si>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</si>
  <si>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</si>
  <si>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</si>
  <si>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</si>
  <si>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</si>
  <si>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</si>
  <si>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</si>
  <si>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</si>
  <si>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</si>
  <si>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</si>
  <si>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</si>
  <si>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</si>
  <si>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</si>
  <si>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</si>
  <si>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</si>
  <si>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</si>
  <si>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</si>
  <si>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</si>
  <si>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</si>
  <si>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</si>
  <si>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</si>
  <si>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</si>
  <si>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</si>
  <si>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</si>
  <si>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</si>
  <si>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</si>
  <si>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</si>
  <si>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</si>
  <si>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</si>
  <si>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</si>
  <si>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</si>
  <si>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</si>
  <si>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</si>
  <si>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</si>
  <si>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</si>
  <si>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</si>
  <si>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</si>
  <si>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</si>
  <si>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</si>
  <si>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</si>
  <si>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</si>
  <si>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</si>
  <si>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</si>
  <si>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</si>
  <si>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</si>
  <si>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</si>
  <si>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</si>
  <si>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</si>
  <si>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</si>
  <si>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</si>
  <si>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</si>
  <si>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</si>
  <si>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</si>
  <si>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</si>
  <si>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</si>
  <si>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</si>
  <si>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</si>
  <si>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</si>
  <si>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</si>
  <si>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</si>
  <si>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</si>
  <si>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</si>
  <si>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</si>
  <si>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</si>
  <si>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</si>
  <si>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</si>
  <si>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</si>
  <si>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</si>
  <si>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</si>
  <si>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</si>
  <si>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</si>
  <si>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</si>
  <si>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</si>
  <si>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</si>
  <si>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</si>
  <si>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</si>
  <si>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</si>
  <si>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</si>
  <si>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</si>
  <si>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</si>
  <si>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</si>
  <si>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</si>
  <si>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</si>
  <si>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</si>
  <si>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</si>
  <si>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</si>
  <si>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</si>
  <si>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</si>
  <si>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</si>
  <si>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</si>
  <si>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</si>
  <si>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</si>
  <si>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</si>
  <si>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</si>
  <si>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</si>
  <si>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</si>
  <si>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</si>
  <si>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</si>
  <si>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</si>
  <si>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</si>
  <si>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</si>
  <si>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</si>
  <si>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</si>
  <si>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</si>
  <si>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</si>
  <si>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</si>
  <si>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</si>
  <si>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</si>
  <si>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</si>
  <si>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</si>
  <si>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</si>
  <si>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</si>
  <si>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</si>
  <si>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</si>
  <si>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</si>
  <si>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</si>
  <si>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</si>
  <si>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</si>
  <si>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</si>
  <si>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</si>
  <si>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</si>
  <si>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</si>
  <si>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</si>
  <si>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</si>
  <si>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</si>
  <si>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</si>
  <si>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</si>
  <si>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</si>
  <si>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</si>
  <si>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</si>
  <si>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</si>
  <si>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</si>
  <si>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</si>
  <si>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</si>
  <si>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</si>
  <si>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</si>
  <si>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</si>
  <si>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</si>
  <si>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</si>
  <si>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</si>
  <si>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</si>
  <si>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</si>
  <si>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</si>
  <si>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</si>
  <si>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</si>
  <si>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</si>
  <si>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</si>
  <si>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</si>
  <si>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</si>
  <si>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</si>
  <si>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</si>
  <si>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</si>
  <si>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</si>
  <si>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</si>
  <si>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</si>
  <si>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</si>
  <si>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</si>
  <si>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</si>
  <si>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</si>
  <si>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</si>
  <si>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</si>
  <si>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</si>
  <si>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</si>
  <si>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</si>
  <si>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</si>
  <si>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</si>
  <si>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</si>
  <si>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</si>
  <si>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</si>
  <si>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</si>
  <si>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</si>
  <si>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</si>
  <si>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</si>
  <si>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</si>
  <si>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</si>
  <si>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</si>
  <si>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</si>
  <si>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</si>
  <si>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</si>
  <si>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</si>
  <si>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</si>
  <si>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</si>
  <si>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</si>
  <si>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</si>
  <si>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</si>
  <si>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</si>
  <si>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</si>
  <si>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</si>
  <si>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</si>
  <si>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</si>
  <si>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</si>
  <si>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</si>
  <si>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</si>
  <si>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</si>
  <si>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</si>
  <si>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</si>
  <si>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</si>
  <si>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</si>
  <si>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</si>
  <si>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</si>
  <si>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</si>
  <si>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</si>
  <si>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</si>
  <si>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</si>
  <si>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</si>
  <si>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</si>
  <si>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</si>
  <si>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</si>
  <si>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</si>
  <si>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</si>
  <si>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</si>
  <si>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</si>
  <si>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</si>
  <si>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</si>
  <si>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</si>
  <si>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</si>
  <si>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</si>
  <si>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</si>
  <si>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</si>
  <si>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</si>
  <si>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</si>
  <si>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</si>
  <si>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</si>
  <si>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</si>
  <si>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</si>
  <si>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</si>
  <si>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</si>
  <si>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</si>
  <si>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</si>
  <si>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</si>
  <si>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</si>
  <si>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</si>
  <si>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</si>
  <si>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</si>
  <si>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</si>
  <si>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</si>
  <si>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</si>
  <si>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</si>
  <si>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</si>
  <si>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</si>
  <si>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</si>
  <si>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</si>
  <si>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</si>
  <si>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</si>
  <si>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</si>
  <si>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</si>
  <si>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</si>
  <si>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</si>
  <si>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</si>
  <si>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</si>
  <si>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</si>
  <si>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</si>
  <si>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</si>
  <si>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</si>
  <si>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</si>
  <si>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</si>
  <si>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</si>
  <si>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</si>
  <si>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</si>
  <si>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</si>
  <si>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</si>
  <si>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</si>
  <si>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</si>
  <si>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</si>
  <si>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</si>
  <si>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</si>
  <si>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</si>
  <si>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</si>
  <si>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</si>
  <si>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</si>
  <si>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</si>
  <si>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</si>
  <si>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</si>
  <si>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</si>
  <si>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</si>
  <si>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</si>
  <si>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</si>
  <si>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</si>
  <si>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</si>
  <si>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</si>
  <si>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</si>
  <si>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</si>
  <si>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</si>
  <si>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</si>
  <si>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</si>
  <si>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</si>
  <si>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</si>
  <si>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</si>
  <si>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</si>
  <si>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</si>
  <si>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</si>
  <si>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</si>
  <si>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</si>
  <si>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</si>
  <si>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</si>
  <si>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</si>
  <si>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</si>
  <si>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</si>
  <si>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</si>
  <si>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</si>
  <si>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</si>
  <si>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</si>
  <si>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</si>
  <si>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</si>
  <si>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</si>
  <si>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</si>
  <si>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</si>
  <si>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</si>
  <si>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</si>
  <si>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</si>
  <si>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</si>
  <si>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</si>
  <si>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</si>
  <si>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</si>
  <si>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</si>
  <si>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</si>
  <si>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</si>
  <si>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</si>
  <si>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</si>
  <si>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</si>
  <si>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</si>
  <si>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</si>
  <si>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</si>
  <si>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</si>
  <si>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</si>
  <si>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</si>
  <si>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</si>
  <si>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</si>
  <si>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</si>
  <si>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</si>
  <si>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</si>
  <si>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</si>
  <si>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</si>
  <si>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</si>
  <si>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</si>
  <si>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</si>
  <si>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</si>
  <si>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</si>
  <si>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</si>
  <si>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</si>
  <si>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</si>
  <si>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</si>
  <si>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</si>
  <si>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</si>
  <si>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</si>
  <si>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</si>
  <si>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</si>
  <si>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</si>
  <si>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</si>
  <si>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</si>
  <si>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</si>
  <si>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</si>
  <si>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</si>
  <si>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</si>
  <si>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</si>
  <si>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</si>
  <si>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</si>
  <si>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</si>
  <si>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</si>
  <si>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</si>
  <si>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</si>
  <si>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</si>
  <si>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</si>
  <si>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</si>
  <si>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</si>
  <si>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</si>
  <si>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</si>
  <si>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</si>
  <si>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</si>
  <si>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</si>
  <si>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</si>
  <si>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</si>
  <si>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</si>
  <si>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</si>
  <si>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</si>
  <si>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</si>
  <si>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</si>
  <si>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</si>
  <si>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</si>
  <si>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</si>
  <si>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</si>
  <si>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</si>
  <si>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</si>
  <si>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</si>
  <si>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</si>
  <si>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</si>
  <si>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</si>
  <si>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</si>
  <si>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</si>
  <si>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</si>
  <si>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</si>
  <si>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</si>
  <si>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</si>
  <si>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</si>
  <si>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</si>
  <si>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</si>
  <si>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</si>
  <si>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</si>
  <si>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</si>
  <si>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</si>
  <si>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</si>
  <si>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</si>
  <si>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</si>
  <si>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</si>
  <si>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</si>
  <si>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</si>
  <si>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</si>
  <si>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</si>
  <si>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</si>
  <si>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</si>
  <si>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</si>
  <si>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</si>
  <si>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</si>
  <si>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</si>
  <si>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</si>
  <si>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</si>
  <si>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</si>
  <si>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</si>
  <si>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</si>
  <si>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</si>
  <si>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</si>
  <si>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</si>
  <si>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</si>
  <si>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</si>
  <si>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</si>
  <si>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</si>
  <si>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</si>
  <si>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</si>
  <si>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</si>
  <si>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</si>
  <si>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</si>
  <si>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</si>
  <si>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</si>
  <si>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</si>
  <si>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</si>
  <si>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</si>
  <si>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</si>
  <si>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</si>
  <si>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</si>
  <si>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</si>
  <si>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</si>
  <si>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</si>
  <si>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</si>
  <si>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</si>
  <si>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</si>
  <si>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</si>
  <si>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</si>
  <si>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</si>
  <si>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</si>
  <si>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</si>
  <si>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</si>
  <si>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</si>
  <si>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</si>
  <si>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</si>
  <si>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</si>
  <si>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</si>
  <si>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</si>
  <si>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</si>
  <si>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</si>
  <si>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</si>
  <si>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</si>
  <si>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</si>
  <si>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</si>
  <si>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</si>
  <si>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</si>
  <si>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</si>
  <si>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</si>
  <si>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</si>
  <si>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</si>
  <si>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</si>
  <si>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</si>
  <si>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</si>
  <si>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</si>
  <si>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</si>
  <si>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</si>
  <si>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</si>
  <si>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</si>
  <si>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</si>
  <si>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</si>
  <si>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</si>
  <si>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</si>
  <si>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</si>
  <si>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</si>
  <si>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</si>
  <si>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</si>
  <si>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</si>
  <si>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</si>
  <si>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</si>
  <si>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</si>
  <si>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</si>
  <si>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</si>
  <si>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</si>
  <si>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</si>
  <si>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</si>
  <si>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</si>
  <si>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</si>
  <si>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</si>
  <si>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</si>
  <si>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</si>
  <si>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</si>
  <si>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</si>
  <si>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</si>
  <si>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</si>
  <si>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</si>
  <si>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</si>
  <si>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</si>
  <si>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</si>
  <si>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</si>
  <si>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</si>
  <si>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</si>
  <si>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</si>
  <si>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</si>
  <si>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</si>
  <si>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</si>
  <si>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</si>
  <si>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</si>
  <si>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</si>
  <si>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</si>
  <si>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</si>
  <si>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</si>
  <si>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</si>
  <si>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</si>
  <si>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</si>
  <si>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</si>
  <si>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</si>
  <si>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</si>
  <si>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</si>
  <si>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</si>
  <si>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</si>
  <si>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</si>
  <si>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</si>
  <si>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</si>
  <si>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</si>
  <si>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</si>
  <si>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</si>
  <si>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</si>
  <si>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</si>
  <si>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</si>
  <si>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</si>
  <si>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</si>
  <si>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</si>
  <si>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</si>
  <si>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</si>
  <si>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</si>
  <si>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</si>
  <si>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</si>
  <si>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</si>
  <si>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</si>
  <si>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</si>
  <si>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</si>
  <si>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</si>
  <si>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</si>
  <si>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</si>
  <si>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</si>
  <si>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</si>
  <si>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</si>
  <si>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</si>
  <si>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</si>
  <si>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</si>
  <si>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</si>
  <si>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</si>
  <si>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</si>
  <si>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</si>
  <si>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</si>
  <si>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</si>
  <si>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</si>
  <si>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</si>
  <si>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</si>
  <si>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</si>
  <si>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</si>
  <si>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</si>
  <si>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</si>
  <si>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</si>
  <si>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</si>
  <si>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</si>
  <si>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</si>
  <si>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</si>
  <si>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</si>
  <si>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</si>
  <si>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</si>
  <si>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</si>
  <si>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</si>
  <si>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</si>
  <si>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</si>
  <si>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</si>
  <si>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</si>
  <si>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</si>
  <si>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</si>
  <si>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</si>
  <si>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</si>
  <si>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</si>
  <si>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</si>
  <si>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</si>
  <si>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</si>
  <si>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</si>
  <si>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</si>
  <si>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</si>
  <si>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</si>
  <si>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</si>
  <si>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</si>
  <si>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</si>
  <si>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</si>
  <si>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</si>
  <si>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</si>
  <si>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</si>
  <si>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</si>
  <si>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</si>
  <si>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</si>
  <si>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</si>
  <si>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</si>
  <si>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</si>
  <si>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</si>
  <si>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</si>
  <si>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</si>
  <si>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</si>
  <si>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</si>
  <si>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</si>
  <si>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</si>
  <si>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</si>
  <si>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</si>
  <si>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</si>
  <si>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</si>
  <si>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</si>
  <si>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</si>
  <si>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</si>
  <si>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</si>
  <si>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</si>
  <si>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</si>
  <si>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</si>
  <si>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</si>
  <si>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</si>
  <si>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</si>
  <si>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</si>
  <si>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</si>
  <si>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</si>
  <si>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</si>
  <si>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</si>
  <si>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</si>
  <si>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</si>
  <si>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</si>
  <si>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</si>
  <si>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</si>
  <si>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</si>
  <si>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</si>
  <si>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</si>
  <si>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</si>
  <si>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</si>
  <si>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</si>
  <si>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</si>
  <si>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</si>
  <si>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</si>
  <si>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</si>
  <si>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</si>
  <si>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</si>
  <si>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</si>
  <si>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</si>
  <si>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</si>
  <si>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</si>
  <si>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</si>
  <si>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</si>
  <si>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</si>
  <si>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</si>
  <si>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</si>
  <si>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</si>
  <si>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</si>
  <si>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</si>
  <si>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</si>
  <si>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</si>
  <si>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</si>
  <si>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</si>
  <si>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</si>
  <si>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</si>
  <si>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</si>
  <si>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</si>
  <si>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</si>
  <si>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</si>
  <si>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</si>
  <si>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</si>
  <si>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</si>
  <si>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</si>
  <si>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</si>
  <si>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</si>
  <si>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</si>
  <si>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</si>
  <si>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</si>
  <si>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</si>
  <si>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</si>
  <si>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</si>
  <si>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</si>
  <si>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</si>
  <si>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</si>
  <si>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</si>
  <si>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</si>
  <si>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</si>
  <si>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</si>
  <si>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</si>
  <si>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</si>
  <si>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</si>
  <si>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</si>
  <si>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</si>
  <si>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</si>
  <si>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</si>
  <si>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</si>
  <si>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</si>
  <si>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</si>
  <si>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</si>
  <si>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</si>
  <si>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</si>
  <si>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</si>
  <si>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</si>
  <si>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</si>
  <si>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</si>
  <si>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</si>
  <si>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</si>
  <si>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</si>
  <si>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</si>
  <si>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</si>
  <si>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</si>
  <si>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</si>
  <si>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</si>
  <si>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</si>
  <si>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</si>
  <si>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</si>
  <si>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</si>
  <si>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</si>
  <si>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</si>
  <si>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</si>
  <si>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</si>
  <si>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</si>
  <si>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</si>
  <si>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</si>
  <si>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</si>
  <si>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</si>
  <si>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</si>
  <si>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</si>
  <si>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</si>
  <si>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</si>
  <si>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</si>
  <si>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</si>
  <si>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</si>
  <si>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</si>
  <si>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</si>
  <si>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</si>
  <si>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</si>
  <si>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</si>
  <si>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</si>
  <si>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</si>
  <si>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</si>
  <si>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</si>
  <si>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</si>
  <si>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</si>
  <si>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</si>
  <si>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</si>
  <si>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</si>
  <si>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</si>
  <si>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</si>
  <si>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</si>
  <si>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</si>
  <si>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</si>
  <si>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</si>
  <si>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</si>
  <si>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</si>
  <si>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</si>
  <si>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</si>
  <si>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</si>
  <si>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</si>
  <si>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</si>
  <si>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</si>
  <si>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</si>
  <si>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</si>
  <si>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</si>
  <si>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</si>
  <si>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</si>
  <si>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</si>
  <si>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</si>
  <si>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</si>
  <si>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</si>
  <si>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</si>
  <si>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</si>
  <si>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</si>
  <si>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</si>
  <si>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</si>
  <si>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</si>
  <si>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</si>
  <si>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</si>
  <si>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</si>
  <si>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</si>
  <si>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</si>
  <si>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</si>
  <si>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</si>
  <si>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</si>
  <si>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</si>
  <si>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</si>
  <si>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</si>
  <si>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</si>
  <si>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</si>
  <si>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</si>
  <si>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</si>
  <si>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</si>
  <si>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</si>
  <si>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</si>
  <si>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</si>
  <si>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</si>
  <si>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</si>
  <si>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</si>
  <si>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</si>
  <si>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</si>
  <si>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</si>
  <si>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</si>
  <si>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</si>
  <si>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</si>
  <si>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</si>
  <si>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</si>
  <si>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</si>
  <si>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</si>
  <si>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</si>
  <si>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</si>
  <si>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</si>
  <si>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</si>
  <si>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</si>
  <si>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</si>
  <si>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</si>
  <si>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</si>
  <si>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</si>
  <si>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</si>
  <si>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</si>
  <si>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</si>
  <si>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</si>
  <si>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</si>
  <si>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</si>
  <si>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</si>
  <si>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</si>
  <si>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</si>
  <si>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</si>
  <si>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</si>
  <si>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</si>
  <si>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</si>
  <si>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</si>
  <si>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</si>
  <si>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</si>
  <si>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</si>
  <si>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</si>
  <si>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</si>
  <si>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</si>
  <si>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</si>
  <si>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</si>
  <si>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</si>
  <si>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</si>
  <si>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</si>
  <si>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</si>
  <si>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</si>
  <si>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</si>
  <si>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</si>
  <si>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</si>
  <si>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</si>
  <si>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</si>
  <si>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</si>
  <si>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</si>
  <si>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</si>
  <si>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</si>
  <si>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</si>
  <si>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</si>
  <si>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</si>
  <si>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</si>
  <si>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</si>
  <si>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</si>
  <si>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</si>
  <si>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</si>
  <si>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</si>
  <si>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</si>
  <si>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</si>
  <si>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</si>
  <si>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</si>
  <si>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</si>
  <si>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</si>
  <si>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</si>
  <si>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</si>
  <si>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</si>
  <si>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</si>
  <si>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</si>
  <si>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</si>
  <si>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</si>
  <si>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</si>
  <si>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</si>
  <si>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</si>
  <si>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</si>
  <si>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</si>
  <si>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</si>
  <si>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</si>
  <si>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</si>
  <si>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</si>
  <si>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</si>
  <si>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</si>
  <si>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</si>
  <si>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</si>
  <si>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</si>
  <si>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</si>
  <si>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</si>
  <si>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</si>
  <si>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</si>
  <si>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</si>
  <si>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</si>
  <si>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</si>
  <si>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</si>
  <si>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</si>
  <si>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</si>
  <si>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</si>
  <si>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</si>
  <si>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</si>
  <si>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</si>
  <si>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</si>
  <si>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</si>
  <si>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</si>
  <si>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</si>
  <si>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</si>
  <si>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</si>
  <si>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</si>
  <si>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</si>
  <si>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</si>
  <si>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</si>
  <si>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</si>
  <si>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</si>
  <si>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</si>
  <si>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</si>
  <si>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</si>
  <si>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</si>
  <si>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</si>
  <si>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</si>
  <si>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</si>
  <si>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</si>
  <si>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</si>
  <si>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</si>
  <si>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</si>
  <si>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</si>
  <si>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</si>
  <si>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</si>
  <si>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</si>
  <si>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</si>
  <si>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</si>
  <si>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</si>
  <si>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</si>
  <si>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</si>
  <si>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</si>
  <si>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</si>
  <si>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</si>
  <si>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</si>
  <si>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</si>
  <si>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</si>
  <si>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</si>
  <si>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</si>
  <si>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</si>
  <si>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</si>
  <si>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</si>
  <si>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</si>
  <si>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</si>
  <si>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</si>
  <si>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</si>
  <si>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</si>
  <si>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</si>
  <si>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</si>
  <si>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</si>
  <si>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</si>
  <si>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</si>
  <si>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</si>
  <si>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</si>
  <si>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</si>
  <si>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</si>
  <si>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</si>
  <si>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</si>
  <si>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</si>
  <si>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</si>
  <si>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</si>
  <si>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</si>
  <si>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</si>
  <si>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</si>
  <si>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</si>
  <si>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</si>
  <si>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</si>
  <si>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</si>
  <si>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</si>
  <si>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</si>
  <si>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</si>
  <si>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</si>
  <si>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</si>
  <si>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</si>
  <si>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</si>
  <si>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</si>
  <si>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</si>
  <si>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</si>
  <si>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</si>
  <si>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</si>
  <si>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</si>
  <si>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</si>
  <si>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</si>
  <si>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</si>
  <si>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</si>
  <si>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</si>
  <si>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</si>
  <si>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</si>
  <si>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</si>
  <si>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</si>
  <si>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</si>
  <si>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</si>
  <si>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</si>
  <si>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</si>
  <si>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</si>
  <si>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</si>
  <si>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</si>
  <si>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</si>
  <si>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</si>
  <si>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</si>
  <si>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</si>
  <si>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</si>
  <si>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</si>
  <si>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</si>
  <si>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</si>
  <si>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</si>
  <si>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</si>
  <si>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</si>
  <si>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</si>
  <si>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</si>
  <si>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</si>
  <si>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</si>
  <si>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</si>
  <si>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</si>
  <si>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</si>
  <si>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</si>
  <si>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</si>
  <si>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</si>
  <si>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</si>
  <si>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</si>
  <si>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</si>
  <si>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</si>
  <si>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</si>
  <si>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</si>
  <si>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</si>
  <si>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</si>
  <si>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</si>
  <si>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</si>
  <si>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</si>
  <si>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</si>
  <si>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</si>
  <si>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</si>
  <si>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</si>
  <si>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</si>
  <si>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</si>
  <si>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</si>
  <si>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</si>
  <si>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</si>
  <si>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</si>
  <si>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</si>
  <si>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</si>
  <si>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</si>
  <si>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</si>
  <si>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</si>
  <si>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</si>
  <si>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</si>
  <si>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</si>
  <si>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</si>
  <si>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</si>
  <si>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</si>
  <si>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</si>
  <si>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</si>
  <si>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</si>
  <si>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</si>
  <si>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</si>
  <si>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</si>
  <si>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</si>
  <si>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</si>
  <si>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</si>
  <si>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</si>
  <si>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</si>
  <si>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</si>
  <si>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</si>
  <si>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</si>
  <si>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</si>
  <si>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</si>
  <si>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</si>
  <si>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</si>
  <si>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</si>
  <si>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</si>
  <si>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</si>
  <si>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</si>
  <si>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</si>
  <si>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</si>
  <si>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</si>
  <si>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</si>
  <si>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</si>
  <si>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</si>
  <si>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</si>
  <si>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</si>
  <si>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</si>
  <si>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</si>
  <si>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</si>
  <si>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</si>
  <si>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</si>
  <si>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</si>
  <si>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</si>
  <si>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</si>
  <si>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</si>
  <si>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</si>
  <si>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</si>
  <si>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</si>
  <si>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</si>
  <si>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</si>
  <si>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</si>
  <si>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</si>
  <si>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</si>
  <si>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</si>
  <si>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</si>
  <si>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</si>
  <si>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</si>
  <si>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</si>
  <si>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</si>
  <si>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</si>
  <si>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</si>
  <si>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</si>
  <si>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</si>
  <si>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</si>
  <si>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</si>
  <si>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</si>
  <si>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</si>
  <si>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</si>
  <si>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</si>
  <si>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</si>
  <si>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</si>
  <si>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</si>
  <si>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</si>
  <si>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</si>
  <si>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</si>
  <si>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</si>
  <si>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</si>
  <si>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</si>
  <si>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</si>
  <si>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</si>
  <si>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</si>
  <si>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</si>
  <si>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</si>
  <si>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</si>
  <si>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</si>
  <si>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</si>
  <si>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</si>
  <si>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</si>
  <si>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</si>
  <si>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</si>
  <si>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</si>
  <si>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</si>
  <si>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</si>
  <si>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</si>
  <si>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</si>
  <si>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</si>
  <si>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</si>
  <si>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</si>
  <si>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</si>
  <si>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</si>
  <si>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</si>
  <si>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</si>
  <si>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</si>
  <si>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</si>
  <si>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</si>
  <si>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</si>
  <si>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</si>
  <si>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</si>
  <si>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</si>
  <si>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</si>
  <si>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</si>
  <si>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</si>
  <si>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</si>
  <si>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</si>
  <si>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</si>
  <si>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</si>
  <si>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</si>
  <si>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</si>
  <si>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</si>
  <si>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</si>
  <si>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</si>
  <si>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</si>
  <si>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</si>
  <si>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</si>
  <si>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</si>
  <si>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</si>
  <si>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</si>
  <si>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</si>
  <si>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</si>
  <si>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</si>
  <si>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</si>
  <si>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</si>
  <si>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</si>
  <si>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</si>
  <si>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</si>
  <si>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</si>
  <si>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</si>
  <si>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</si>
  <si>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</si>
  <si>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</si>
  <si>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</si>
  <si>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</si>
  <si>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</si>
  <si>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</si>
  <si>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</si>
  <si>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</si>
  <si>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</si>
  <si>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</si>
  <si>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</si>
  <si>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</si>
  <si>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</si>
  <si>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</si>
  <si>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</si>
  <si>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</si>
  <si>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</si>
  <si>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</si>
  <si>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</si>
  <si>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</si>
  <si>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</si>
  <si>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</si>
  <si>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</si>
  <si>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</si>
  <si>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</si>
  <si>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</si>
  <si>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</si>
  <si>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</si>
  <si>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</si>
  <si>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</si>
  <si>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</si>
  <si>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</si>
  <si>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</si>
  <si>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</si>
  <si>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</si>
  <si>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</si>
  <si>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</si>
  <si>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</si>
  <si>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</si>
  <si>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</si>
  <si>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</si>
  <si>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</si>
  <si>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</si>
  <si>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</si>
  <si>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</si>
  <si>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</si>
  <si>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</si>
  <si>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</si>
  <si>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</si>
  <si>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</si>
  <si>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</si>
  <si>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</si>
  <si>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</si>
  <si>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</si>
  <si>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</si>
  <si>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</si>
  <si>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</si>
  <si>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</si>
  <si>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</si>
  <si>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</si>
  <si>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</si>
  <si>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</si>
  <si>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</si>
  <si>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</si>
  <si>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</si>
  <si>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</si>
  <si>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</si>
  <si>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</si>
  <si>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</si>
  <si>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</si>
  <si>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</si>
  <si>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</si>
  <si>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</si>
  <si>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</si>
  <si>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</si>
  <si>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</si>
  <si>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</si>
  <si>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</si>
  <si>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</si>
  <si>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</si>
  <si>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</si>
  <si>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</si>
  <si>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</si>
  <si>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</si>
  <si>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</si>
  <si>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</si>
  <si>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</si>
  <si>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</si>
  <si>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</si>
  <si>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</si>
  <si>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</si>
  <si>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</si>
  <si>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</si>
  <si>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</si>
  <si>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</si>
  <si>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</si>
  <si>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</si>
  <si>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</si>
  <si>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</si>
  <si>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</si>
  <si>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</si>
  <si>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</si>
  <si>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</si>
  <si>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</si>
  <si>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</si>
  <si>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</si>
  <si>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</si>
  <si>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</si>
  <si>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</si>
  <si>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</si>
  <si>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</si>
  <si>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</si>
  <si>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</si>
  <si>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</si>
  <si>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</si>
  <si>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</si>
  <si>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</si>
  <si>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</si>
  <si>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</si>
  <si>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</si>
  <si>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</si>
  <si>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</si>
  <si>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</si>
  <si>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</si>
  <si>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</si>
  <si>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</si>
  <si>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</si>
  <si>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</si>
  <si>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</si>
  <si>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</si>
  <si>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</si>
  <si>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</si>
  <si>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</si>
  <si>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</si>
  <si>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</si>
  <si>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</si>
  <si>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</si>
  <si>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</si>
  <si>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</si>
  <si>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</si>
  <si>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</si>
  <si>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</si>
  <si>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</si>
  <si>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</si>
  <si>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</si>
  <si>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</si>
  <si>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</si>
  <si>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</si>
  <si>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</si>
  <si>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</si>
  <si>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</si>
  <si>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</si>
  <si>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</si>
  <si>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</si>
  <si>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</si>
  <si>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</si>
  <si>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</si>
  <si>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</si>
  <si>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</si>
  <si>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</si>
  <si>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</si>
  <si>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</si>
  <si>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</si>
  <si>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</si>
  <si>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</si>
  <si>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</si>
  <si>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</si>
  <si>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</si>
  <si>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</si>
  <si>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</si>
  <si>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</si>
  <si>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</si>
  <si>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</si>
  <si>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</si>
  <si>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</si>
  <si>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</si>
  <si>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</si>
  <si>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</si>
  <si>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</si>
  <si>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</si>
  <si>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</si>
  <si>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</si>
  <si>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</si>
  <si>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</si>
  <si>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</si>
  <si>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</si>
  <si>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</si>
  <si>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</si>
  <si>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</si>
  <si>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</si>
  <si>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</si>
  <si>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</si>
  <si>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</si>
  <si>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</si>
  <si>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</si>
  <si>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</si>
  <si>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</si>
  <si>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</si>
  <si>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</si>
  <si>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</si>
  <si>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</si>
  <si>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</si>
  <si>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</si>
  <si>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</si>
  <si>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</si>
  <si>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</si>
  <si>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</si>
  <si>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</si>
  <si>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</si>
  <si>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</si>
  <si>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</si>
  <si>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</si>
  <si>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</si>
  <si>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</si>
  <si>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</si>
  <si>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</si>
  <si>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</si>
  <si>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</si>
  <si>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</si>
  <si>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</si>
  <si>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</si>
  <si>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</si>
  <si>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</si>
  <si>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</si>
  <si>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</si>
  <si>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</si>
  <si>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</si>
  <si>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</si>
  <si>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</si>
  <si>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</si>
  <si>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</si>
  <si>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</si>
  <si>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</si>
  <si>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</si>
  <si>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</si>
  <si>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</si>
  <si>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</si>
  <si>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</si>
  <si>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</si>
  <si>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</si>
  <si>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</si>
  <si>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</si>
  <si>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</si>
  <si>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</si>
  <si>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</si>
  <si>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</si>
  <si>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</si>
  <si>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</si>
  <si>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</si>
  <si>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</si>
  <si>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</si>
  <si>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</si>
  <si>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</si>
  <si>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</si>
  <si>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</si>
  <si>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</si>
  <si>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</si>
  <si>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</si>
  <si>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</si>
  <si>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</si>
  <si>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</si>
  <si>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</si>
  <si>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</si>
  <si>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</si>
  <si>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</si>
  <si>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</si>
  <si>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</si>
  <si>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</si>
  <si>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</si>
  <si>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</si>
  <si>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</si>
  <si>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</si>
  <si>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</si>
  <si>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</si>
  <si>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</si>
  <si>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</si>
  <si>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</si>
  <si>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</si>
  <si>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</si>
  <si>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</si>
  <si>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</si>
  <si>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</si>
  <si>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</si>
  <si>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</si>
  <si>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</si>
  <si>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</si>
  <si>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</si>
  <si>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</si>
  <si>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</si>
  <si>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</si>
  <si>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</si>
  <si>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</si>
  <si>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</si>
  <si>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</si>
  <si>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</si>
  <si>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</si>
  <si>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</si>
  <si>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</si>
  <si>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</si>
  <si>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</si>
  <si>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</si>
  <si>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</si>
  <si>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</si>
  <si>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</si>
  <si>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</si>
  <si>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</si>
  <si>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</si>
  <si>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</si>
  <si>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</si>
  <si>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</si>
  <si>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</si>
  <si>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</si>
  <si>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</si>
  <si>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</si>
  <si>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</si>
  <si>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</si>
  <si>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</si>
  <si>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</si>
  <si>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</si>
  <si>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</si>
  <si>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</si>
  <si>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</si>
  <si>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</si>
  <si>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</si>
  <si>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</si>
  <si>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</si>
  <si>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</si>
  <si>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</si>
  <si>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</si>
  <si>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</si>
  <si>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</si>
  <si>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</si>
  <si>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</si>
  <si>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</si>
  <si>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</si>
  <si>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</si>
  <si>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</si>
  <si>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</si>
  <si>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</si>
  <si>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</si>
  <si>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</si>
  <si>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</si>
  <si>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</si>
  <si>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</si>
  <si>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</si>
  <si>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</si>
  <si>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</si>
  <si>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</si>
  <si>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</si>
  <si>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</si>
  <si>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</si>
  <si>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</si>
  <si>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</si>
  <si>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</si>
  <si>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</si>
  <si>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</si>
  <si>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</si>
  <si>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</si>
  <si>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</si>
  <si>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</si>
  <si>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</si>
  <si>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</si>
  <si>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</si>
  <si>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</si>
  <si>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</si>
  <si>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</si>
  <si>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</si>
  <si>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</si>
  <si>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</si>
  <si>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</si>
  <si>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</si>
  <si>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</si>
  <si>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</si>
  <si>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</si>
  <si>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</si>
  <si>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</si>
  <si>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</si>
  <si>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</si>
  <si>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</si>
  <si>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</si>
  <si>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</si>
  <si>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</si>
  <si>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</si>
  <si>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</si>
  <si>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</si>
  <si>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</si>
  <si>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</si>
  <si>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</si>
  <si>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</si>
  <si>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</si>
  <si>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</si>
  <si>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</si>
  <si>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</si>
  <si>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</si>
  <si>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</si>
  <si>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</si>
  <si>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</si>
  <si>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</si>
  <si>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</si>
  <si>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</si>
  <si>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</si>
  <si>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</si>
  <si>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</si>
  <si>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</si>
  <si>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</si>
  <si>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</si>
  <si>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</si>
  <si>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</si>
  <si>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</si>
  <si>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</si>
  <si>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</si>
  <si>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</si>
  <si>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</si>
  <si>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</si>
  <si>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</si>
  <si>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</si>
  <si>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</si>
  <si>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</si>
  <si>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</si>
  <si>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</si>
  <si>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</si>
  <si>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</si>
  <si>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</si>
  <si>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</si>
  <si>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</si>
  <si>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</si>
  <si>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</si>
  <si>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</si>
  <si>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</si>
  <si>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</si>
  <si>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</si>
  <si>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</si>
  <si>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</si>
  <si>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</si>
  <si>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</si>
  <si>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</si>
  <si>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</si>
  <si>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</si>
  <si>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</si>
  <si>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</si>
  <si>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</si>
  <si>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</si>
  <si>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</si>
  <si>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</si>
  <si>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</si>
  <si>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</si>
  <si>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</si>
  <si>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</si>
  <si>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</si>
  <si>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</si>
  <si>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</si>
  <si>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</si>
  <si>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</si>
  <si>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</si>
  <si>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</si>
  <si>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</si>
  <si>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</si>
  <si>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</si>
  <si>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</si>
  <si>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</si>
  <si>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</si>
  <si>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</si>
  <si>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</si>
  <si>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</si>
  <si>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</si>
  <si>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</si>
  <si>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</si>
  <si>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</si>
  <si>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</si>
  <si>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</si>
  <si>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</si>
  <si>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</si>
  <si>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</si>
  <si>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</si>
  <si>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</si>
  <si>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</si>
  <si>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</si>
  <si>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</si>
  <si>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</si>
  <si>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</si>
  <si>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</si>
  <si>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</si>
  <si>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</si>
  <si>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</si>
  <si>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</si>
  <si>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</si>
  <si>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</si>
  <si>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</si>
  <si>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</si>
  <si>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</si>
  <si>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</si>
  <si>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</si>
  <si>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</si>
  <si>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</si>
  <si>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</si>
  <si>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</si>
  <si>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</si>
  <si>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</si>
  <si>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</si>
  <si>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</si>
  <si>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</si>
  <si>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</si>
  <si>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</si>
  <si>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</si>
  <si>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</si>
  <si>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</si>
  <si>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</si>
  <si>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</si>
  <si>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</si>
  <si>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</si>
  <si>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</si>
  <si>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</si>
  <si>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</si>
  <si>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</si>
  <si>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</si>
  <si>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</si>
  <si>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</si>
  <si>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</si>
  <si>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</si>
  <si>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</si>
  <si>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</si>
  <si>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</si>
  <si>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</si>
  <si>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</si>
  <si>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</si>
  <si>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</si>
  <si>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</si>
  <si>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</si>
  <si>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</si>
  <si>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</si>
  <si>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</si>
  <si>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</si>
  <si>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</si>
  <si>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</si>
  <si>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</si>
  <si>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</si>
  <si>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</si>
  <si>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</si>
  <si>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</si>
  <si>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</si>
  <si>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</si>
  <si>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</si>
  <si>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</si>
  <si>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</si>
  <si>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</si>
  <si>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</si>
  <si>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</si>
  <si>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</si>
  <si>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</si>
  <si>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</si>
  <si>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</si>
  <si>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</si>
  <si>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</si>
  <si>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</si>
  <si>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</si>
  <si>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</si>
  <si>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</si>
  <si>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</si>
  <si>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</si>
  <si>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</si>
  <si>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</si>
  <si>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</si>
  <si>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</si>
  <si>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</si>
  <si>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</si>
  <si>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</si>
  <si>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</si>
  <si>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</si>
  <si>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</si>
  <si>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</si>
  <si>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</si>
  <si>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</si>
  <si>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</si>
  <si>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</si>
  <si>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</si>
  <si>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</si>
  <si>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</si>
  <si>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</si>
  <si>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</si>
  <si>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</si>
  <si>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</si>
  <si>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</si>
  <si>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</si>
  <si>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</si>
  <si>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</si>
  <si>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</si>
  <si>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</si>
  <si>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</si>
  <si>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</si>
  <si>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</si>
  <si>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</si>
  <si>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</si>
  <si>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</si>
  <si>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</si>
  <si>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</si>
  <si>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</si>
  <si>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</si>
  <si>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</si>
  <si>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</si>
  <si>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</si>
  <si>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</si>
  <si>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</si>
  <si>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</si>
  <si>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</si>
  <si>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</si>
  <si>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</si>
  <si>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</si>
  <si>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</si>
  <si>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</si>
  <si>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</si>
  <si>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</si>
  <si>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</si>
  <si>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</si>
  <si>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</si>
  <si>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</si>
  <si>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</si>
  <si>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</si>
  <si>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</si>
  <si>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</si>
  <si>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</si>
  <si>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</si>
  <si>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</si>
  <si>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</si>
  <si>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</si>
  <si>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</si>
  <si>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</si>
  <si>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</si>
  <si>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</si>
  <si>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</si>
  <si>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</si>
  <si>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</si>
  <si>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</si>
  <si>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</si>
  <si>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</si>
  <si>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</si>
  <si>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</si>
  <si>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</si>
  <si>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</si>
  <si>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</si>
  <si>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</si>
  <si>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</si>
  <si>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</si>
  <si>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</si>
  <si>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</si>
  <si>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</si>
  <si>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</si>
  <si>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</si>
  <si>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</si>
  <si>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</si>
  <si>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</si>
  <si>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</si>
  <si>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</si>
  <si>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</si>
  <si>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</si>
  <si>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</si>
  <si>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</si>
  <si>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</si>
  <si>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</si>
  <si>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</si>
  <si>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</si>
  <si>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</si>
  <si>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</si>
  <si>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</si>
  <si>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</si>
  <si>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</si>
  <si>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</si>
  <si>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</si>
  <si>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</si>
  <si>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</si>
  <si>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</si>
  <si>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</si>
  <si>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</si>
  <si>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</si>
  <si>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</si>
  <si>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</si>
  <si>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</si>
  <si>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</si>
  <si>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</si>
  <si>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</si>
  <si>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</si>
  <si>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</si>
  <si>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</si>
  <si>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</si>
  <si>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</si>
  <si>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</si>
  <si>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</si>
  <si>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</si>
  <si>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</si>
  <si>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</si>
  <si>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</si>
  <si>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</si>
  <si>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</si>
  <si>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</si>
  <si>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</si>
  <si>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</si>
  <si>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</si>
  <si>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</si>
  <si>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</si>
  <si>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</si>
  <si>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</si>
  <si>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</si>
  <si>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</si>
  <si>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</si>
  <si>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</si>
  <si>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</si>
  <si>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</si>
  <si>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</si>
  <si>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</si>
  <si>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</si>
  <si>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</si>
  <si>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</si>
  <si>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</si>
  <si>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</si>
  <si>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</si>
  <si>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</si>
  <si>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</si>
  <si>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</si>
  <si>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</si>
  <si>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</si>
  <si>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</si>
  <si>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</si>
  <si>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</si>
  <si>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</si>
  <si>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</si>
  <si>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</si>
  <si>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</si>
  <si>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</si>
  <si>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</si>
  <si>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</si>
  <si>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</si>
  <si>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</si>
  <si>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</si>
  <si>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</si>
  <si>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</si>
  <si>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</si>
  <si>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</si>
  <si>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</si>
  <si>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</si>
  <si>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</si>
  <si>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</si>
  <si>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</si>
  <si>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</si>
  <si>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</si>
  <si>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</si>
  <si>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</si>
  <si>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</si>
  <si>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</si>
  <si>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</si>
  <si>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</si>
  <si>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</si>
  <si>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</si>
  <si>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</si>
  <si>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</si>
  <si>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</si>
  <si>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</si>
  <si>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</si>
  <si>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</si>
  <si>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</si>
  <si>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</si>
  <si>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</si>
  <si>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</si>
  <si>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</si>
  <si>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</si>
  <si>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</si>
  <si>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</si>
  <si>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</si>
  <si>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</si>
  <si>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</si>
  <si>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</si>
  <si>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</si>
  <si>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</si>
  <si>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</si>
  <si>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</si>
  <si>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</si>
  <si>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</si>
  <si>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</si>
  <si>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</si>
  <si>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</si>
  <si>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</si>
  <si>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</si>
  <si>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</si>
  <si>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</si>
  <si>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</si>
  <si>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</si>
  <si>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</si>
  <si>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</si>
  <si>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</si>
  <si>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</si>
  <si>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</si>
  <si>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</si>
  <si>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</si>
  <si>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</si>
  <si>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</si>
  <si>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</si>
  <si>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</si>
  <si>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</si>
  <si>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</si>
  <si>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</si>
  <si>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</si>
  <si>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</si>
  <si>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</si>
  <si>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</si>
  <si>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</si>
  <si>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</si>
  <si>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</si>
  <si>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</si>
  <si>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</si>
  <si>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</si>
  <si>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</si>
  <si>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</si>
  <si>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</si>
  <si>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</si>
  <si>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</si>
  <si>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</si>
  <si>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</si>
  <si>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</si>
  <si>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</si>
  <si>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</si>
  <si>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</si>
  <si>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</si>
  <si>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</si>
  <si>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</si>
  <si>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</si>
  <si>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</si>
  <si>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</si>
  <si>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</si>
  <si>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</si>
  <si>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</si>
  <si>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</si>
  <si>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</si>
  <si>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</si>
  <si>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</si>
  <si>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</si>
  <si>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</si>
  <si>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</si>
  <si>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</si>
  <si>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</si>
  <si>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</si>
  <si>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</si>
  <si>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</si>
  <si>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</si>
  <si>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</si>
  <si>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</si>
  <si>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</si>
  <si>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</si>
  <si>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</si>
  <si>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</si>
  <si>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</si>
  <si>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</si>
  <si>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</si>
  <si>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</si>
  <si>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</si>
  <si>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</si>
  <si>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</si>
  <si>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</si>
  <si>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</si>
  <si>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</si>
  <si>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</si>
  <si>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</si>
  <si>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</si>
  <si>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</si>
  <si>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</si>
  <si>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</si>
  <si>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</si>
  <si>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</si>
  <si>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</si>
  <si>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</si>
  <si>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</si>
  <si>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</si>
  <si>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</si>
  <si>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</si>
  <si>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</si>
  <si>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</si>
  <si>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</si>
  <si>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</si>
  <si>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</si>
  <si>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</si>
  <si>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</si>
  <si>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</si>
  <si>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</si>
  <si>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</si>
  <si>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</si>
  <si>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</si>
  <si>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</si>
  <si>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</si>
  <si>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</si>
  <si>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</si>
  <si>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</si>
  <si>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</si>
  <si>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</si>
  <si>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</si>
  <si>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</si>
  <si>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</si>
  <si>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</si>
  <si>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</si>
  <si>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</si>
  <si>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</si>
  <si>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</si>
  <si>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</si>
  <si>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</si>
  <si>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</si>
  <si>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</si>
  <si>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</si>
  <si>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</si>
  <si>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</si>
  <si>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</si>
  <si>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</si>
  <si>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</si>
  <si>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</si>
  <si>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</si>
  <si>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</si>
  <si>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</si>
  <si>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</si>
  <si>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</si>
  <si>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</si>
  <si>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</si>
  <si>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</si>
  <si>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</si>
  <si>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</si>
  <si>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</si>
  <si>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</si>
  <si>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</si>
  <si>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</si>
  <si>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</si>
  <si>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</si>
  <si>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</si>
  <si>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</si>
  <si>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</si>
  <si>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</si>
  <si>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</si>
  <si>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</si>
  <si>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</si>
  <si>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</si>
  <si>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</si>
  <si>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</si>
  <si>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</si>
  <si>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</si>
  <si>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</si>
  <si>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</si>
  <si>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</si>
  <si>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</si>
  <si>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</si>
  <si>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</si>
  <si>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</si>
  <si>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</si>
  <si>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</si>
  <si>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</si>
  <si>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</si>
  <si>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</si>
  <si>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</si>
  <si>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</si>
  <si>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</si>
  <si>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</si>
  <si>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</si>
  <si>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</si>
  <si>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</si>
  <si>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</si>
  <si>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</si>
  <si>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</si>
  <si>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</si>
  <si>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</si>
  <si>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</si>
  <si>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</si>
  <si>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</si>
  <si>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</si>
  <si>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</si>
  <si>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</si>
  <si>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</si>
  <si>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</si>
  <si>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</si>
  <si>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</si>
  <si>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</si>
  <si>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</si>
  <si>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</si>
  <si>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</si>
  <si>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</si>
  <si>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</si>
  <si>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</si>
  <si>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</si>
  <si>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</si>
  <si>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</si>
  <si>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</si>
  <si>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</si>
  <si>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</si>
  <si>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</si>
  <si>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</si>
  <si>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</si>
  <si>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</si>
  <si>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</si>
  <si>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</si>
  <si>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</si>
  <si>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</si>
  <si>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</si>
  <si>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</si>
  <si>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</si>
  <si>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</si>
  <si>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</si>
  <si>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</si>
  <si>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</si>
  <si>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</si>
  <si>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</si>
  <si>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</si>
  <si>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</si>
  <si>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</si>
  <si>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</si>
  <si>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</si>
  <si>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</si>
  <si>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</si>
  <si>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</si>
  <si>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</si>
  <si>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</si>
  <si>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</si>
  <si>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</si>
  <si>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</si>
  <si>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</si>
  <si>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</si>
  <si>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</si>
  <si>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</si>
  <si>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</si>
  <si>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</si>
  <si>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</si>
  <si>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</si>
  <si>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</si>
  <si>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</si>
  <si>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</si>
  <si>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</si>
  <si>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</si>
  <si>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</si>
  <si>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</si>
  <si>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</si>
  <si>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</si>
  <si>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</si>
  <si>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</si>
  <si>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</si>
  <si>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</si>
  <si>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</si>
  <si>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</si>
  <si>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</si>
  <si>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</si>
  <si>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</si>
  <si>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</si>
  <si>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</si>
  <si>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</si>
  <si>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</si>
  <si>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</si>
  <si>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</si>
  <si>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</si>
  <si>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</si>
  <si>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</si>
  <si>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</si>
  <si>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</si>
  <si>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</si>
  <si>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</si>
  <si>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</si>
  <si>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</si>
  <si>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</si>
  <si>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</si>
  <si>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</si>
  <si>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</si>
  <si>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</si>
  <si>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</si>
  <si>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</si>
  <si>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</si>
  <si>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</si>
  <si>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</si>
  <si>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</si>
  <si>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</si>
  <si>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</si>
  <si>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</si>
  <si>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</si>
  <si>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</si>
  <si>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</si>
  <si>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</si>
  <si>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</si>
  <si>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</si>
  <si>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</si>
  <si>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</si>
  <si>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</si>
  <si>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</si>
  <si>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</si>
  <si>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</si>
  <si>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</si>
  <si>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</si>
  <si>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</si>
  <si>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</si>
  <si>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</si>
  <si>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</si>
  <si>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</si>
  <si>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</si>
  <si>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</si>
  <si>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</si>
  <si>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</si>
  <si>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</si>
  <si>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</si>
  <si>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</si>
  <si>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</si>
  <si>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</si>
  <si>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</si>
  <si>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</si>
  <si>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</si>
  <si>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</si>
  <si>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</si>
  <si>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</si>
  <si>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</si>
  <si>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</si>
  <si>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</si>
  <si>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</si>
  <si>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</si>
  <si>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</si>
  <si>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</si>
  <si>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</si>
  <si>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</si>
  <si>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</si>
  <si>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</si>
  <si>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</si>
  <si>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</si>
  <si>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</si>
  <si>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</si>
  <si>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</si>
  <si>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</si>
  <si>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</si>
  <si>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</si>
  <si>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</si>
  <si>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</si>
  <si>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</si>
  <si>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</si>
  <si>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</si>
  <si>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</si>
  <si>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</si>
  <si>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</si>
  <si>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</si>
  <si>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</si>
  <si>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</si>
  <si>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</si>
  <si>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</si>
  <si>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</si>
  <si>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</si>
  <si>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</si>
  <si>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</si>
  <si>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</si>
  <si>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</si>
  <si>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</si>
  <si>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</si>
  <si>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</si>
  <si>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</si>
  <si>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</si>
  <si>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</si>
  <si>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</si>
  <si>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</si>
  <si>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</si>
  <si>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</si>
  <si>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</si>
  <si>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</si>
  <si>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</si>
  <si>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</si>
  <si>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</si>
  <si>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</si>
  <si>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</si>
  <si>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</si>
  <si>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</si>
  <si>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</si>
  <si>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</si>
  <si>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</si>
  <si>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</si>
  <si>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</si>
  <si>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</si>
  <si>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</si>
  <si>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</si>
  <si>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</si>
  <si>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</si>
  <si>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</si>
  <si>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</si>
  <si>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</si>
  <si>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</si>
  <si>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</si>
  <si>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</si>
  <si>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</si>
  <si>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</si>
  <si>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</si>
  <si>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</si>
  <si>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</si>
  <si>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</si>
  <si>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</si>
  <si>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</si>
  <si>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</si>
  <si>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</si>
  <si>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</si>
  <si>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</si>
  <si>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</si>
  <si>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</si>
  <si>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</si>
  <si>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</si>
  <si>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</si>
  <si>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</si>
  <si>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</si>
  <si>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</si>
  <si>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</si>
  <si>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</si>
  <si>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</si>
  <si>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</si>
  <si>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</si>
  <si>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</si>
  <si>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</si>
  <si>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</si>
  <si>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</si>
  <si>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</si>
  <si>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</si>
  <si>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</si>
  <si>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</si>
  <si>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</si>
  <si>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</si>
  <si>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</si>
  <si>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</si>
  <si>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</si>
  <si>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</si>
  <si>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</si>
  <si>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</si>
  <si>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</si>
  <si>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</si>
  <si>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</si>
  <si>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</si>
  <si>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</si>
  <si>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</si>
  <si>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</si>
  <si>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</si>
  <si>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</si>
  <si>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</si>
  <si>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</si>
  <si>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</si>
  <si>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</si>
  <si>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</si>
  <si>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</si>
  <si>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</si>
  <si>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</si>
  <si>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</si>
  <si>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</si>
  <si>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</si>
  <si>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</si>
  <si>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</si>
  <si>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</si>
  <si>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</si>
  <si>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</si>
  <si>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</si>
  <si>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</si>
  <si>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</si>
  <si>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</si>
  <si>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</si>
  <si>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</si>
  <si>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</si>
  <si>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</si>
  <si>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</si>
  <si>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</si>
  <si>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</si>
  <si>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</si>
  <si>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</si>
  <si>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</si>
  <si>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</si>
  <si>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</si>
  <si>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</si>
  <si>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</si>
  <si>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</si>
  <si>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</si>
  <si>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</si>
  <si>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</si>
  <si>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</si>
  <si>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</si>
  <si>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</si>
  <si>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</si>
  <si>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</si>
  <si>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</si>
  <si>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</si>
  <si>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</si>
  <si>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</si>
  <si>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</si>
  <si>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</si>
  <si>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</si>
  <si>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</si>
  <si>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</si>
  <si>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</si>
  <si>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</si>
  <si>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</si>
  <si>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</si>
  <si>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</si>
  <si>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</si>
  <si>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</si>
  <si>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</si>
  <si>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</si>
  <si>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</si>
  <si>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</si>
  <si>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</si>
  <si>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</si>
  <si>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</si>
  <si>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</si>
  <si>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</si>
  <si>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</si>
  <si>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</si>
  <si>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</si>
  <si>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</si>
  <si>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</si>
  <si>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</si>
  <si>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</si>
  <si>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</si>
  <si>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</si>
  <si>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</si>
  <si>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</si>
  <si>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</si>
  <si>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</si>
  <si>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</si>
  <si>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</si>
  <si>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</si>
  <si>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</si>
  <si>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</si>
  <si>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</si>
  <si>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</si>
  <si>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</si>
  <si>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</si>
  <si>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</si>
  <si>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</si>
  <si>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</si>
  <si>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</si>
  <si>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</si>
  <si>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</si>
  <si>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</si>
  <si>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</si>
  <si>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</si>
  <si>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</si>
  <si>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</si>
  <si>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</si>
  <si>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</si>
  <si>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</si>
  <si>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</si>
  <si>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</si>
  <si>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</si>
  <si>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</si>
  <si>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</si>
  <si>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</si>
  <si>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</si>
  <si>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</si>
  <si>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</si>
  <si>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</si>
  <si>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</si>
  <si>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</si>
  <si>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</si>
  <si>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</si>
  <si>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</si>
  <si>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</si>
  <si>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</si>
  <si>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</si>
  <si>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</si>
  <si>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</si>
  <si>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</si>
  <si>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</si>
  <si>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</si>
  <si>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</si>
  <si>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</si>
  <si>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</si>
  <si>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</si>
  <si>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</si>
  <si>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</si>
  <si>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</si>
  <si>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</si>
  <si>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</si>
  <si>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</si>
  <si>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</si>
  <si>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</si>
  <si>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</si>
  <si>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</si>
  <si>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</si>
  <si>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</si>
  <si>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</si>
  <si>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</si>
  <si>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</si>
  <si>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</si>
  <si>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</si>
  <si>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</si>
  <si>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</si>
  <si>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</si>
  <si>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</si>
  <si>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</si>
  <si>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</si>
  <si>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</si>
  <si>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</si>
  <si>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</si>
  <si>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</si>
  <si>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</si>
  <si>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</si>
  <si>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</si>
  <si>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</si>
  <si>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</si>
  <si>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</si>
  <si>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</si>
  <si>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</si>
  <si>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</si>
  <si>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</si>
  <si>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</si>
  <si>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</si>
  <si>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</si>
  <si>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</si>
  <si>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</si>
  <si>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</si>
  <si>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</si>
  <si>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</si>
  <si>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</si>
  <si>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</si>
  <si>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</si>
  <si>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</si>
  <si>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</si>
  <si>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</si>
  <si>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</si>
  <si>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</si>
  <si>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</si>
  <si>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</si>
  <si>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</si>
  <si>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</si>
  <si>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</si>
  <si>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</si>
  <si>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</si>
  <si>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</si>
  <si>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</si>
  <si>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</si>
  <si>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</si>
  <si>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</si>
  <si>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</si>
  <si>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</si>
  <si>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</si>
  <si>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</si>
  <si>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</si>
  <si>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</si>
  <si>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</si>
  <si>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</si>
  <si>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</si>
  <si>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</si>
  <si>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</si>
  <si>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</si>
  <si>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</si>
  <si>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</si>
  <si>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</si>
  <si>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</si>
  <si>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</si>
  <si>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</si>
  <si>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</si>
  <si>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</si>
  <si>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</si>
  <si>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</si>
  <si>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</si>
  <si>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</si>
  <si>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</si>
  <si>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</si>
  <si>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</si>
  <si>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</si>
  <si>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</si>
  <si>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</si>
  <si>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</si>
  <si>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</si>
  <si>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</si>
  <si>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</si>
  <si>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</si>
  <si>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</si>
  <si>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</si>
  <si>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</si>
  <si>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</si>
  <si>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</si>
  <si>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</si>
  <si>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</si>
  <si>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</si>
  <si>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</si>
  <si>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</si>
  <si>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</si>
  <si>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</si>
  <si>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</si>
  <si>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</si>
  <si>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</si>
  <si>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</si>
  <si>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</si>
  <si>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</si>
  <si>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</si>
  <si>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</si>
  <si>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</si>
  <si>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</si>
  <si>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</si>
  <si>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</si>
  <si>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</si>
  <si>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</si>
  <si>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</si>
  <si>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</si>
  <si>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</si>
  <si>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</si>
  <si>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</si>
  <si>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</si>
  <si>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</si>
  <si>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</si>
  <si>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</si>
  <si>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</si>
  <si>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</si>
  <si>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</si>
  <si>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</si>
  <si>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</si>
  <si>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</si>
  <si>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</si>
  <si>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</si>
  <si>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</si>
  <si>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</si>
  <si>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</si>
  <si>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</si>
  <si>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</si>
  <si>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</si>
  <si>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</si>
  <si>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</si>
  <si>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</si>
  <si>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</si>
  <si>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</si>
  <si>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</si>
  <si>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</si>
  <si>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</si>
  <si>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</si>
  <si>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</si>
  <si>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</si>
  <si>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</si>
  <si>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</si>
  <si>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</si>
  <si>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</si>
  <si>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</si>
  <si>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</si>
  <si>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</si>
  <si>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</si>
  <si>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</si>
  <si>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</si>
  <si>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</si>
  <si>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</si>
  <si>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</si>
  <si>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</si>
  <si>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</si>
  <si>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</si>
  <si>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</si>
  <si>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</si>
  <si>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</si>
  <si>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</si>
  <si>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</si>
  <si>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</si>
  <si>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</si>
  <si>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</si>
  <si>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</si>
  <si>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</si>
  <si>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</si>
  <si>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</si>
  <si>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</si>
  <si>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</si>
  <si>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</si>
  <si>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</si>
  <si>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</si>
  <si>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</si>
  <si>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</si>
  <si>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</si>
  <si>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</si>
  <si>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</si>
  <si>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</si>
  <si>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</si>
  <si>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</si>
  <si>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</si>
  <si>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</si>
  <si>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</si>
  <si>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</si>
  <si>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</si>
  <si>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</si>
  <si>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</si>
  <si>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</si>
  <si>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</si>
  <si>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</si>
  <si>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</si>
  <si>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</si>
  <si>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</si>
  <si>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</si>
  <si>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</si>
  <si>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</si>
  <si>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</si>
  <si>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</si>
  <si>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</si>
  <si>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</si>
  <si>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</si>
  <si>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</si>
  <si>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</si>
  <si>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</si>
  <si>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</si>
  <si>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</si>
  <si>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</si>
  <si>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</si>
  <si>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</si>
  <si>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</si>
  <si>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</si>
  <si>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</si>
  <si>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</si>
  <si>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</si>
  <si>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</si>
  <si>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</si>
  <si>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</si>
  <si>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</si>
  <si>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</si>
  <si>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</si>
  <si>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</si>
  <si>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</si>
  <si>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</si>
  <si>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</si>
  <si>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</si>
  <si>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</si>
  <si>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</si>
  <si>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</si>
  <si>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</si>
  <si>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</si>
  <si>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</si>
  <si>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</si>
  <si>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</si>
  <si>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</si>
  <si>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</si>
  <si>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</si>
  <si>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</si>
  <si>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</si>
  <si>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</si>
  <si>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</si>
  <si>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</si>
  <si>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</si>
  <si>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</si>
  <si>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</si>
  <si>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</si>
  <si>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</si>
  <si>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</si>
  <si>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</si>
  <si>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</si>
  <si>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</si>
  <si>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</si>
  <si>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</si>
  <si>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</si>
  <si>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</si>
  <si>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</si>
  <si>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</si>
  <si>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</si>
  <si>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</si>
  <si>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</si>
  <si>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</si>
  <si>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</si>
  <si>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</si>
  <si>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</si>
  <si>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</si>
  <si>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</si>
  <si>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</si>
  <si>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</si>
  <si>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</si>
  <si>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</si>
  <si>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</si>
  <si>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</si>
  <si>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</si>
  <si>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</si>
  <si>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</si>
  <si>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</si>
  <si>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</si>
  <si>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</si>
  <si>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</si>
  <si>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</si>
  <si>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</si>
  <si>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</si>
  <si>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</si>
  <si>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</si>
  <si>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</si>
  <si>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</si>
  <si>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</si>
  <si>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</si>
  <si>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</si>
  <si>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</si>
  <si>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</si>
  <si>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</si>
  <si>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</si>
  <si>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</si>
  <si>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</si>
  <si>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</si>
  <si>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</si>
  <si>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</si>
  <si>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</si>
  <si>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</si>
  <si>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</si>
  <si>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</si>
  <si>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</si>
  <si>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</si>
  <si>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</si>
  <si>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</si>
  <si>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</si>
  <si>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</si>
  <si>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</si>
  <si>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</si>
  <si>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</si>
  <si>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</si>
  <si>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</si>
  <si>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</si>
  <si>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</si>
  <si>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</si>
  <si>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</si>
  <si>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</si>
  <si>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</si>
  <si>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</si>
  <si>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</si>
  <si>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</si>
  <si>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</si>
  <si>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</si>
  <si>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</si>
  <si>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</si>
  <si>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</si>
  <si>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</si>
  <si>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</si>
  <si>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</si>
  <si>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</si>
  <si>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</si>
  <si>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</si>
  <si>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</si>
  <si>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</si>
  <si>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</si>
  <si>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</si>
  <si>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</si>
  <si>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</si>
  <si>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</si>
  <si>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</si>
  <si>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</si>
  <si>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</si>
  <si>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</si>
  <si>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</si>
  <si>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</si>
  <si>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</si>
  <si>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</si>
  <si>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</si>
  <si>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</si>
  <si>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</si>
  <si>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</si>
  <si>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</si>
  <si>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</si>
  <si>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</si>
  <si>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</si>
  <si>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</si>
  <si>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</si>
  <si>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</si>
  <si>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</si>
  <si>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</si>
  <si>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</si>
  <si>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</si>
  <si>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</si>
  <si>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</si>
  <si>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</si>
  <si>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</si>
  <si>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</si>
  <si>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</si>
  <si>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</si>
  <si>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</si>
  <si>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</si>
  <si>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</si>
  <si>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</si>
  <si>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</si>
  <si>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</si>
  <si>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</si>
  <si>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</si>
  <si>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</si>
  <si>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</si>
  <si>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</si>
  <si>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</si>
  <si>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</si>
  <si>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</si>
  <si>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</si>
  <si>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</si>
  <si>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</si>
  <si>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</si>
  <si>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</si>
  <si>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</si>
  <si>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</si>
  <si>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</si>
  <si>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</si>
  <si>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</si>
  <si>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</si>
  <si>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</si>
  <si>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</si>
  <si>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</si>
  <si>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</si>
  <si>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</si>
  <si>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</si>
  <si>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</si>
  <si>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</si>
  <si>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</si>
  <si>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</si>
  <si>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</si>
  <si>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</si>
  <si>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</si>
  <si>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</si>
  <si>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</si>
  <si>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</si>
  <si>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</si>
  <si>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</si>
  <si>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</si>
  <si>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</si>
  <si>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</si>
  <si>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</si>
  <si>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</si>
  <si>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</si>
  <si>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</si>
  <si>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</si>
  <si>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</si>
  <si>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</si>
  <si>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</si>
  <si>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</si>
  <si>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</si>
  <si>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</si>
  <si>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</si>
  <si>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</si>
  <si>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</si>
  <si>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</si>
  <si>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</si>
  <si>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</si>
  <si>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</si>
  <si>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</si>
  <si>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</si>
  <si>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</si>
  <si>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</si>
  <si>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</si>
  <si>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</si>
  <si>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</si>
  <si>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</si>
  <si>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</si>
  <si>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</si>
  <si>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</si>
  <si>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</si>
  <si>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</si>
  <si>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</si>
  <si>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</si>
  <si>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</si>
  <si>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</si>
  <si>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</si>
  <si>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</si>
  <si>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</si>
  <si>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</si>
  <si>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</si>
  <si>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</si>
  <si>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</si>
  <si>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</si>
  <si>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</si>
  <si>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</si>
  <si>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</si>
  <si>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</si>
  <si>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</si>
  <si>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</si>
  <si>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</si>
  <si>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</si>
  <si>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</si>
  <si>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</si>
  <si>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</si>
  <si>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</si>
  <si>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</si>
  <si>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</si>
  <si>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</si>
  <si>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</si>
  <si>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</si>
  <si>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</si>
  <si>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</si>
  <si>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</si>
  <si>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</si>
  <si>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</si>
  <si>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</si>
  <si>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</si>
  <si>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</si>
  <si>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</si>
  <si>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</si>
  <si>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</si>
  <si>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</si>
  <si>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</si>
  <si>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</si>
  <si>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</si>
  <si>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</si>
  <si>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</si>
  <si>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</si>
  <si>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</si>
  <si>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</si>
  <si>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</si>
  <si>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</si>
  <si>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</si>
  <si>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</si>
  <si>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</si>
  <si>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</si>
  <si>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</si>
  <si>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</si>
  <si>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</si>
  <si>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</si>
  <si>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</si>
  <si>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</si>
  <si>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</si>
  <si>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</si>
  <si>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</si>
  <si>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</si>
  <si>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</si>
  <si>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</si>
  <si>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</si>
  <si>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</si>
  <si>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</si>
  <si>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</si>
  <si>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</si>
  <si>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</si>
  <si>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</si>
  <si>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</si>
  <si>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</si>
  <si>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</si>
  <si>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</si>
  <si>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</si>
  <si>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</si>
  <si>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</si>
  <si>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</si>
  <si>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</si>
  <si>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</si>
  <si>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</si>
  <si>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</si>
  <si>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</si>
  <si>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</si>
  <si>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</si>
  <si>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</si>
  <si>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</si>
  <si>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</si>
  <si>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</si>
  <si>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</si>
  <si>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</si>
  <si>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</si>
  <si>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</si>
  <si>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</si>
  <si>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</si>
  <si>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</si>
  <si>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</si>
  <si>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</si>
  <si>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</si>
  <si>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</si>
  <si>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</si>
  <si>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</si>
  <si>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</si>
  <si>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</si>
  <si>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</si>
  <si>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</si>
  <si>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</si>
  <si>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</si>
  <si>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</si>
  <si>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</si>
  <si>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</si>
  <si>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</si>
  <si>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</si>
  <si>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</si>
  <si>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</si>
  <si>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</si>
  <si>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</si>
  <si>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</si>
  <si>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</si>
  <si>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</si>
  <si>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</si>
  <si>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</si>
  <si>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</si>
  <si>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</si>
  <si>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</si>
  <si>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</si>
  <si>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</si>
  <si>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</si>
  <si>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</si>
  <si>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</si>
  <si>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</si>
  <si>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</si>
  <si>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</si>
  <si>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</si>
  <si>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</si>
  <si>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</si>
  <si>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</si>
  <si>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</si>
  <si>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</si>
  <si>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</si>
  <si>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</si>
  <si>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</si>
  <si>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</si>
  <si>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</si>
  <si>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</si>
  <si>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</si>
  <si>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</si>
  <si>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</si>
  <si>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</si>
  <si>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</si>
  <si>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</si>
  <si>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</si>
  <si>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</si>
  <si>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</si>
  <si>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</si>
  <si>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</si>
  <si>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</si>
  <si>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</si>
  <si>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</si>
  <si>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</si>
  <si>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</si>
  <si>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</si>
  <si>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</si>
  <si>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</si>
  <si>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</si>
  <si>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</si>
  <si>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</si>
  <si>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</si>
  <si>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</si>
  <si>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</si>
  <si>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</si>
  <si>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</si>
  <si>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</si>
  <si>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</si>
  <si>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</si>
  <si>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</si>
  <si>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</si>
  <si>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</si>
  <si>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</si>
  <si>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</si>
  <si>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</si>
  <si>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</si>
  <si>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</si>
  <si>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</si>
  <si>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</si>
  <si>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</si>
  <si>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</si>
  <si>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</si>
  <si>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</si>
  <si>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</si>
  <si>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</si>
  <si>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</si>
  <si>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</si>
  <si>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</si>
  <si>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</si>
  <si>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</si>
  <si>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</si>
  <si>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</si>
  <si>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</si>
  <si>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</si>
  <si>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</si>
  <si>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</si>
  <si>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</si>
  <si>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</si>
  <si>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</si>
  <si>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</si>
  <si>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</si>
  <si>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</si>
  <si>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</si>
  <si>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</si>
  <si>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</si>
  <si>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</si>
  <si>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</si>
  <si>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</si>
  <si>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</si>
  <si>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</si>
  <si>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</si>
  <si>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</si>
  <si>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</si>
  <si>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</si>
  <si>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</si>
  <si>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</si>
  <si>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</si>
  <si>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</si>
  <si>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</si>
  <si>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</si>
  <si>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</si>
  <si>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</si>
  <si>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</si>
  <si>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</si>
  <si>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</si>
  <si>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</si>
  <si>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</si>
  <si>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</si>
  <si>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</si>
  <si>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</si>
  <si>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</si>
  <si>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</si>
  <si>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</si>
  <si>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</si>
  <si>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</si>
  <si>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</si>
  <si>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</si>
  <si>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</si>
  <si>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</si>
  <si>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</si>
  <si>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</si>
  <si>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</si>
  <si>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</si>
  <si>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</si>
  <si>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</si>
  <si>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</si>
  <si>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</si>
  <si>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</si>
  <si>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</si>
  <si>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</si>
  <si>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</si>
  <si>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</si>
  <si>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</si>
  <si>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</si>
  <si>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</si>
  <si>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</si>
  <si>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</si>
  <si>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</si>
  <si>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</si>
  <si>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</si>
  <si>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</si>
  <si>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</si>
  <si>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</si>
  <si>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</si>
  <si>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</si>
  <si>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</si>
  <si>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</si>
  <si>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</si>
  <si>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</si>
  <si>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</si>
  <si>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</si>
  <si>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</si>
  <si>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</si>
  <si>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</si>
  <si>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</si>
  <si>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</si>
  <si>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</si>
  <si>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</si>
  <si>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</si>
  <si>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</si>
  <si>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</si>
  <si>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</si>
  <si>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</si>
  <si>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</si>
  <si>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</si>
  <si>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</si>
  <si>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</si>
  <si>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</si>
  <si>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</si>
  <si>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</si>
  <si>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</si>
  <si>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</si>
  <si>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</si>
  <si>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</si>
  <si>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</si>
  <si>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</si>
  <si>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</si>
  <si>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</si>
  <si>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</si>
  <si>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</si>
  <si>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</si>
  <si>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</si>
  <si>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</si>
  <si>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</si>
  <si>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</si>
  <si>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</si>
  <si>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</si>
  <si>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</si>
  <si>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</si>
  <si>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</si>
  <si>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</si>
  <si>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</si>
  <si>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</si>
  <si>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</si>
  <si>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</si>
  <si>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</si>
  <si>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</si>
  <si>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</si>
  <si>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</si>
  <si>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</si>
  <si>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</si>
  <si>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</si>
  <si>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</si>
  <si>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</si>
  <si>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</si>
  <si>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</si>
  <si>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</si>
  <si>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</si>
  <si>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</si>
  <si>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</si>
  <si>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</si>
  <si>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</si>
  <si>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</si>
  <si>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</si>
  <si>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</si>
  <si>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</si>
  <si>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</si>
  <si>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</si>
  <si>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</si>
  <si>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</si>
  <si>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</si>
  <si>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</si>
  <si>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</si>
  <si>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</si>
  <si>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</si>
  <si>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</si>
  <si>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</si>
  <si>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</si>
  <si>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</si>
  <si>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</si>
  <si>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</si>
  <si>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</si>
  <si>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</si>
  <si>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</si>
  <si>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</si>
  <si>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</si>
  <si>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</si>
  <si>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</si>
  <si>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</si>
  <si>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</si>
  <si>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</si>
  <si>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</si>
  <si>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</si>
  <si>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</si>
  <si>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</si>
  <si>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</si>
  <si>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</si>
  <si>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</si>
  <si>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</si>
  <si>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</si>
  <si>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</si>
  <si>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</si>
  <si>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</si>
  <si>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</si>
  <si>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</si>
  <si>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</si>
  <si>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</si>
  <si>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</si>
  <si>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</si>
  <si>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</si>
  <si>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</si>
  <si>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</si>
  <si>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</si>
  <si>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</si>
  <si>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</si>
  <si>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</si>
  <si>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</si>
  <si>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</si>
  <si>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</si>
  <si>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</si>
  <si>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</si>
  <si>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</si>
  <si>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</si>
  <si>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</si>
  <si>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</si>
  <si>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</si>
  <si>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</si>
  <si>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</si>
  <si>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</si>
  <si>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</si>
  <si>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</si>
  <si>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</si>
  <si>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</si>
  <si>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</si>
  <si>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</si>
  <si>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</si>
  <si>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</si>
  <si>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</si>
  <si>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</si>
  <si>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</si>
  <si>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</si>
  <si>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</si>
  <si>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</si>
  <si>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</si>
  <si>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</si>
  <si>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</si>
  <si>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</si>
  <si>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</si>
  <si>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</si>
  <si>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</si>
  <si>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</si>
  <si>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</si>
  <si>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</si>
  <si>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</si>
  <si>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</si>
  <si>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</si>
  <si>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</si>
  <si>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</si>
  <si>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</si>
  <si>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</si>
  <si>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</si>
  <si>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</si>
  <si>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</si>
  <si>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</si>
  <si>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</si>
  <si>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</si>
  <si>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</si>
  <si>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</si>
  <si>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</si>
  <si>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</si>
  <si>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</si>
  <si>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</si>
  <si>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</si>
  <si>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</si>
  <si>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</si>
  <si>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</si>
  <si>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</si>
  <si>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</si>
  <si>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</si>
  <si>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</si>
  <si>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</si>
  <si>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</si>
  <si>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</si>
  <si>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</si>
  <si>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</si>
  <si>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</si>
  <si>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</si>
  <si>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</si>
  <si>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</si>
  <si>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</si>
  <si>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</si>
  <si>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</si>
  <si>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</si>
  <si>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</si>
  <si>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</si>
  <si>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</si>
  <si>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</si>
  <si>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</si>
  <si>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</si>
  <si>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</si>
  <si>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</si>
  <si>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</si>
  <si>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</si>
  <si>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</si>
  <si>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</si>
  <si>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</si>
  <si>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</si>
  <si>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</si>
  <si>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</si>
  <si>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</si>
  <si>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</si>
  <si>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</si>
  <si>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</si>
  <si>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</si>
  <si>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</si>
  <si>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</si>
  <si>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</si>
  <si>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</si>
  <si>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</si>
  <si>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</si>
  <si>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</si>
  <si>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</si>
  <si>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</si>
  <si>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</si>
  <si>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</si>
  <si>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</si>
  <si>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</si>
  <si>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</si>
  <si>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</si>
  <si>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</si>
  <si>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</si>
  <si>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</si>
  <si>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</si>
  <si>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</si>
  <si>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</si>
  <si>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</si>
  <si>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</si>
  <si>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</si>
  <si>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</si>
  <si>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</si>
  <si>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</si>
  <si>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</si>
  <si>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</si>
  <si>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</si>
  <si>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</si>
  <si>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</si>
  <si>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</si>
  <si>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</si>
  <si>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</si>
  <si>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</si>
  <si>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</si>
  <si>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</si>
  <si>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</si>
  <si>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</si>
  <si>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</si>
  <si>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</si>
  <si>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</si>
  <si>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</si>
  <si>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</si>
  <si>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</si>
  <si>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</si>
  <si>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</si>
  <si>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</si>
  <si>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</si>
  <si>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</si>
  <si>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</si>
  <si>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</si>
  <si>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</si>
  <si>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</si>
  <si>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</si>
  <si>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</si>
  <si>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</si>
  <si>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</si>
  <si>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</si>
  <si>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</si>
  <si>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</si>
  <si>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</si>
  <si>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</si>
  <si>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</si>
  <si>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</si>
  <si>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</si>
  <si>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</si>
  <si>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</si>
  <si>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</si>
  <si>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</si>
  <si>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</si>
  <si>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</si>
  <si>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</si>
  <si>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</si>
  <si>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</si>
  <si>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</si>
  <si>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</si>
  <si>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</si>
  <si>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</si>
  <si>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</si>
  <si>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</si>
  <si>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</si>
  <si>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</si>
  <si>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</si>
  <si>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</si>
  <si>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</si>
  <si>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</si>
  <si>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</si>
  <si>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</si>
  <si>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</si>
  <si>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</si>
  <si>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</si>
  <si>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</si>
  <si>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</si>
  <si>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</si>
  <si>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</si>
  <si>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</si>
  <si>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</si>
  <si>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</si>
  <si>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</si>
  <si>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</si>
  <si>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</si>
  <si>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</si>
  <si>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</si>
  <si>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</si>
  <si>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</si>
  <si>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</si>
  <si>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</si>
  <si>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</si>
  <si>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</si>
  <si>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</si>
  <si>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</si>
  <si>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</si>
  <si>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</si>
  <si>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</si>
  <si>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</si>
  <si>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</si>
  <si>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</si>
  <si>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</si>
  <si>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</si>
  <si>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</si>
  <si>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</si>
  <si>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</si>
  <si>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</si>
  <si>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</si>
  <si>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</si>
  <si>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</si>
  <si>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</si>
  <si>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</si>
  <si>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</si>
  <si>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</si>
  <si>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</si>
  <si>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</si>
  <si>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</si>
  <si>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</si>
  <si>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</si>
  <si>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</si>
  <si>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</si>
  <si>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</si>
  <si>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</si>
  <si>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</si>
  <si>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</si>
  <si>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</si>
  <si>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</si>
  <si>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</si>
  <si>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</si>
  <si>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</si>
  <si>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</si>
  <si>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</si>
  <si>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</si>
  <si>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</si>
  <si>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</si>
  <si>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</si>
  <si>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</si>
  <si>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</si>
  <si>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</si>
  <si>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</si>
  <si>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</si>
  <si>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</si>
  <si>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</si>
  <si>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</si>
  <si>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</si>
  <si>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</si>
  <si>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</si>
  <si>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</si>
  <si>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</si>
  <si>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</si>
  <si>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</si>
  <si>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</si>
  <si>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</si>
  <si>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</si>
  <si>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</si>
  <si>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</si>
  <si>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</si>
  <si>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</si>
  <si>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</si>
  <si>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</si>
  <si>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</si>
  <si>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</si>
  <si>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</si>
  <si>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</si>
  <si>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</si>
  <si>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</si>
  <si>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</si>
  <si>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</si>
  <si>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</si>
  <si>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</si>
  <si>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</si>
  <si>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</si>
  <si>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</si>
  <si>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</si>
  <si>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</si>
  <si>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</si>
  <si>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</si>
  <si>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</si>
  <si>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</si>
  <si>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</si>
  <si>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</si>
  <si>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</si>
  <si>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</si>
  <si>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</si>
  <si>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</si>
  <si>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</si>
  <si>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</si>
  <si>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</si>
  <si>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</si>
  <si>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</si>
  <si>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</si>
  <si>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</si>
  <si>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</si>
  <si>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</si>
  <si>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</si>
  <si>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</si>
  <si>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</si>
  <si>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</si>
  <si>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</si>
  <si>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</si>
  <si>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</si>
  <si>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</si>
  <si>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</si>
  <si>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</si>
  <si>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</si>
  <si>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</si>
  <si>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</si>
  <si>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</si>
  <si>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</si>
  <si>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</si>
  <si>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</si>
  <si>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</si>
  <si>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</si>
  <si>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</si>
  <si>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</si>
  <si>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</si>
  <si>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</si>
  <si>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</si>
  <si>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</si>
  <si>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</si>
  <si>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</si>
  <si>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</si>
  <si>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</si>
  <si>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</si>
  <si>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</si>
  <si>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</si>
  <si>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</si>
  <si>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</si>
  <si>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</si>
  <si>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</si>
  <si>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</si>
  <si>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</si>
  <si>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</si>
  <si>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</si>
  <si>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</si>
  <si>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</si>
  <si>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</si>
  <si>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</si>
  <si>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</si>
  <si>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</si>
  <si>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</si>
  <si>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</si>
  <si>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</si>
  <si>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</si>
  <si>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</si>
  <si>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</si>
  <si>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</si>
  <si>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</si>
  <si>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</si>
  <si>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</si>
  <si>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</si>
  <si>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</si>
  <si>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</si>
  <si>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</si>
  <si>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</si>
  <si>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</si>
  <si>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</si>
  <si>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</si>
  <si>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</si>
  <si>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</si>
  <si>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</si>
  <si>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</si>
  <si>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</si>
  <si>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</si>
  <si>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</si>
  <si>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</si>
  <si>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</si>
  <si>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</si>
  <si>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</si>
  <si>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</si>
  <si>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</si>
  <si>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</si>
  <si>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</si>
  <si>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</si>
  <si>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</si>
  <si>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</si>
  <si>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</si>
  <si>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</si>
  <si>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</si>
  <si>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</si>
  <si>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</si>
  <si>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</si>
  <si>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</si>
  <si>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</si>
  <si>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</si>
  <si>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</si>
  <si>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</si>
  <si>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</si>
  <si>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</si>
  <si>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</si>
  <si>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</si>
  <si>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</si>
  <si>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</si>
  <si>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</si>
  <si>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</si>
  <si>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</si>
  <si>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</si>
  <si>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</si>
  <si>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</si>
  <si>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</si>
  <si>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</si>
  <si>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</si>
  <si>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</si>
  <si>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</si>
  <si>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</si>
  <si>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</si>
  <si>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</si>
  <si>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</si>
  <si>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</si>
  <si>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</si>
  <si>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</si>
  <si>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</si>
  <si>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</si>
  <si>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</si>
  <si>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</si>
  <si>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</si>
  <si>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</si>
  <si>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</si>
  <si>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</si>
  <si>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</si>
  <si>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</si>
  <si>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</si>
  <si>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</si>
  <si>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</si>
  <si>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</si>
  <si>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</si>
  <si>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</si>
  <si>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</si>
  <si>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</si>
  <si>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</si>
  <si>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</si>
  <si>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</si>
  <si>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</si>
  <si>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</si>
  <si>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</si>
  <si>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</si>
  <si>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</si>
  <si>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</si>
  <si>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</si>
  <si>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</si>
  <si>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</si>
  <si>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</si>
  <si>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</si>
  <si>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</si>
  <si>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</si>
  <si>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</si>
  <si>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</si>
  <si>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</si>
  <si>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</si>
  <si>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</si>
  <si>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</si>
  <si>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</si>
  <si>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</si>
  <si>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</si>
  <si>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</si>
  <si>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</si>
  <si>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</si>
  <si>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</si>
  <si>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</si>
  <si>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</si>
  <si>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</si>
  <si>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</si>
  <si>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</si>
  <si>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</si>
  <si>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</si>
  <si>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</si>
  <si>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</si>
  <si>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</si>
  <si>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</si>
  <si>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</si>
  <si>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</si>
  <si>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</si>
  <si>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</si>
  <si>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</si>
  <si>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</si>
  <si>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</si>
  <si>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</si>
  <si>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</si>
  <si>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</si>
  <si>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</si>
  <si>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</si>
  <si>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</si>
  <si>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</si>
  <si>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</si>
  <si>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</si>
  <si>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</si>
  <si>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</si>
  <si>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</si>
  <si>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</si>
  <si>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</si>
  <si>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</si>
  <si>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</si>
  <si>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</si>
  <si>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</si>
  <si>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</si>
  <si>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</si>
  <si>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</si>
  <si>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</si>
  <si>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</si>
  <si>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</si>
  <si>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</si>
  <si>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</si>
  <si>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</si>
  <si>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</si>
  <si>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</si>
  <si>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</si>
  <si>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</si>
  <si>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</si>
  <si>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</si>
  <si>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</si>
  <si>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</si>
  <si>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</si>
  <si>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</si>
  <si>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</si>
  <si>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</si>
  <si>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</si>
  <si>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</si>
  <si>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</si>
  <si>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</si>
  <si>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</si>
  <si>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</si>
  <si>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</si>
  <si>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</si>
  <si>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</si>
  <si>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</si>
  <si>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</si>
  <si>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</si>
  <si>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</si>
  <si>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</si>
  <si>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</si>
  <si>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</si>
  <si>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</si>
  <si>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</si>
  <si>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</si>
  <si>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</si>
  <si>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</si>
  <si>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</si>
  <si>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</si>
  <si>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</si>
  <si>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</si>
  <si>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</si>
  <si>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</si>
  <si>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</si>
  <si>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</si>
  <si>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</si>
  <si>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</si>
  <si>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</si>
  <si>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</si>
  <si>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</si>
  <si>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</si>
  <si>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</si>
  <si>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</si>
  <si>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</si>
  <si>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</si>
  <si>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</si>
  <si>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</si>
  <si>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</si>
  <si>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</si>
  <si>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</si>
  <si>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</si>
  <si>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</si>
  <si>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</si>
  <si>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</si>
  <si>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</si>
  <si>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</si>
  <si>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</si>
  <si>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</si>
  <si>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</si>
  <si>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</si>
  <si>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</si>
  <si>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</si>
  <si>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</si>
  <si>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</si>
  <si>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</si>
  <si>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</si>
  <si>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</si>
  <si>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</si>
  <si>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</si>
  <si>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</si>
  <si>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</si>
  <si>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</si>
  <si>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</si>
  <si>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</si>
  <si>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</si>
  <si>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</si>
  <si>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</si>
  <si>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</si>
  <si>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</si>
  <si>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</si>
  <si>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</si>
  <si>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</si>
  <si>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</si>
  <si>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</si>
  <si>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</si>
  <si>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</si>
  <si>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</si>
  <si>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</si>
  <si>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</si>
  <si>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</si>
  <si>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</si>
  <si>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</si>
  <si>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</si>
  <si>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</si>
  <si>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</si>
  <si>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</si>
  <si>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</si>
  <si>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</si>
  <si>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</si>
  <si>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</si>
  <si>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</si>
  <si>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</si>
  <si>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</si>
  <si>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</si>
  <si>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</si>
  <si>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</si>
  <si>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</si>
  <si>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</si>
  <si>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</si>
  <si>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</si>
  <si>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</si>
  <si>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</si>
  <si>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</si>
  <si>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</si>
  <si>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</si>
  <si>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</si>
  <si>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</si>
  <si>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</si>
  <si>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</si>
  <si>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</si>
  <si>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</si>
  <si>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</si>
  <si>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</si>
  <si>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</si>
  <si>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</si>
  <si>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</si>
  <si>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</si>
  <si>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</si>
  <si>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</si>
  <si>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</si>
  <si>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</si>
  <si>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</si>
  <si>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</si>
  <si>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</si>
  <si>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</si>
  <si>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</si>
  <si>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</si>
  <si>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</si>
  <si>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</si>
  <si>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</si>
  <si>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</si>
  <si>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</si>
  <si>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</si>
  <si>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</si>
  <si>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</si>
  <si>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</si>
  <si>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</si>
  <si>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</si>
  <si>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</si>
  <si>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</si>
  <si>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</si>
  <si>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</si>
  <si>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</si>
  <si>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</si>
  <si>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</si>
  <si>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</si>
  <si>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</si>
  <si>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</si>
  <si>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</si>
  <si>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</si>
  <si>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</si>
  <si>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</si>
  <si>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</si>
  <si>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</si>
  <si>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</si>
  <si>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</si>
  <si>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</si>
  <si>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</si>
  <si>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</si>
  <si>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</si>
  <si>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</si>
  <si>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</si>
  <si>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</si>
  <si>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</si>
  <si>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</si>
  <si>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</si>
  <si>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</si>
  <si>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</si>
  <si>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</si>
  <si>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</si>
  <si>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</si>
  <si>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</si>
  <si>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</si>
  <si>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</si>
  <si>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</si>
  <si>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</si>
  <si>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</si>
  <si>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</si>
  <si>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</si>
  <si>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</si>
  <si>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</si>
  <si>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</si>
  <si>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</si>
  <si>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</si>
  <si>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</si>
  <si>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</si>
  <si>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</si>
  <si>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</si>
  <si>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</si>
  <si>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</si>
  <si>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</si>
  <si>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</si>
  <si>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</si>
  <si>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</si>
  <si>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</si>
  <si>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</si>
  <si>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</si>
  <si>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</si>
  <si>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</si>
  <si>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</si>
  <si>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</si>
  <si>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</si>
  <si>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</si>
  <si>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</si>
  <si>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</si>
  <si>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</si>
  <si>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</si>
  <si>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</si>
  <si>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</si>
  <si>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</si>
  <si>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</si>
  <si>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</si>
  <si>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</si>
  <si>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</si>
  <si>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</si>
  <si>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</si>
  <si>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</si>
  <si>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</si>
  <si>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</si>
  <si>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</si>
  <si>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</si>
  <si>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</si>
  <si>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</si>
  <si>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</si>
  <si>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</si>
  <si>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</si>
  <si>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</si>
  <si>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</si>
  <si>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</si>
  <si>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</si>
  <si>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</si>
  <si>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</si>
  <si>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</si>
  <si>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</si>
  <si>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</si>
  <si>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</si>
  <si>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</si>
  <si>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</si>
  <si>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</si>
  <si>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</si>
  <si>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</si>
  <si>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</si>
  <si>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</si>
  <si>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</si>
  <si>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</si>
  <si>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</si>
  <si>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</si>
  <si>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</si>
  <si>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</si>
  <si>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</si>
  <si>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</si>
  <si>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</si>
  <si>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</si>
  <si>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</si>
  <si>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</si>
  <si>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</si>
  <si>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</si>
  <si>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</si>
  <si>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</si>
  <si>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</si>
  <si>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</si>
  <si>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</si>
  <si>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</si>
  <si>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</si>
  <si>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</si>
  <si>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</si>
  <si>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</si>
  <si>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</si>
  <si>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</si>
  <si>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</si>
  <si>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</si>
  <si>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</si>
  <si>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</si>
  <si>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</si>
  <si>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</si>
  <si>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</si>
  <si>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</si>
  <si>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</si>
  <si>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</si>
  <si>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</si>
  <si>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</si>
  <si>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</si>
  <si>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</si>
  <si>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</si>
  <si>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</si>
  <si>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</si>
  <si>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</si>
  <si>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</si>
  <si>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</si>
  <si>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</si>
  <si>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</si>
  <si>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</si>
  <si>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</si>
  <si>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</si>
  <si>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</si>
  <si>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</si>
  <si>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</si>
  <si>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</si>
  <si>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</si>
  <si>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</si>
  <si>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</si>
  <si>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</si>
  <si>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</si>
  <si>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</si>
  <si>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</si>
  <si>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</si>
  <si>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</si>
  <si>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</si>
  <si>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</si>
  <si>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</si>
  <si>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</si>
  <si>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</si>
  <si>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</si>
  <si>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</si>
  <si>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</si>
  <si>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</si>
  <si>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</si>
  <si>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</si>
  <si>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</si>
  <si>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</si>
  <si>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</si>
  <si>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</si>
  <si>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</si>
  <si>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</si>
  <si>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</si>
  <si>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</si>
  <si>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</si>
  <si>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</si>
  <si>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</si>
  <si>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</si>
  <si>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</si>
  <si>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</si>
  <si>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</si>
  <si>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</si>
  <si>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</si>
  <si>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</si>
  <si>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</si>
  <si>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</si>
  <si>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</si>
  <si>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</si>
  <si>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</si>
  <si>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</si>
  <si>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</si>
  <si>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</si>
  <si>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</si>
  <si>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</si>
  <si>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</si>
  <si>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</si>
  <si>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</si>
  <si>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</si>
  <si>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</si>
  <si>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</si>
  <si>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</si>
  <si>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</si>
  <si>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</si>
  <si>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</si>
  <si>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</si>
  <si>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</si>
  <si>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</si>
  <si>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</si>
  <si>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</si>
  <si>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</si>
  <si>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</si>
  <si>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</si>
  <si>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</si>
  <si>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</si>
  <si>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</si>
  <si>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</si>
  <si>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</si>
  <si>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</si>
  <si>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</si>
  <si>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</si>
  <si>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</si>
  <si>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</si>
  <si>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</si>
  <si>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</si>
  <si>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</si>
  <si>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</si>
  <si>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</si>
  <si>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</si>
  <si>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</si>
  <si>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</si>
  <si>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</si>
  <si>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</si>
  <si>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</si>
  <si>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</si>
  <si>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</si>
  <si>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</si>
  <si>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</si>
  <si>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</si>
  <si>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</si>
  <si>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</si>
  <si>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</si>
  <si>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</si>
  <si>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</si>
  <si>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</si>
  <si>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</si>
  <si>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</si>
  <si>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</si>
  <si>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</si>
  <si>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</si>
  <si>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</si>
  <si>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</si>
  <si>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</si>
  <si>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</si>
  <si>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</si>
  <si>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</si>
  <si>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</si>
  <si>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</si>
  <si>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</si>
  <si>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</si>
  <si>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</si>
  <si>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</si>
  <si>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</si>
  <si>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</si>
  <si>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</si>
  <si>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</si>
  <si>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</si>
  <si>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</si>
  <si>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</si>
  <si>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</si>
  <si>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</si>
  <si>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</si>
  <si>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</si>
  <si>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</si>
  <si>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</si>
  <si>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</si>
  <si>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</si>
  <si>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</si>
  <si>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</si>
  <si>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</si>
  <si>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</si>
  <si>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</si>
  <si>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</si>
  <si>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</si>
  <si>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</si>
  <si>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</si>
  <si>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</si>
  <si>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</si>
  <si>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</si>
  <si>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</si>
  <si>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</si>
  <si>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</si>
  <si>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</si>
  <si>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</si>
  <si>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</si>
  <si>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</si>
  <si>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</si>
  <si>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</si>
  <si>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</si>
  <si>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</si>
  <si>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</si>
  <si>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</si>
  <si>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</si>
  <si>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</si>
  <si>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</si>
  <si>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</si>
  <si>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</si>
  <si>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</si>
  <si>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</si>
  <si>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</si>
  <si>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</si>
  <si>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</si>
  <si>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</si>
  <si>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</si>
  <si>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</si>
  <si>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</si>
  <si>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</si>
  <si>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</si>
  <si>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</si>
  <si>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</si>
  <si>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</si>
  <si>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</si>
  <si>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</si>
  <si>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</si>
  <si>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</si>
  <si>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</si>
  <si>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</si>
  <si>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</si>
  <si>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</si>
  <si>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</si>
  <si>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</si>
  <si>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</si>
  <si>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</si>
  <si>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</si>
  <si>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</si>
  <si>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</si>
  <si>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</si>
  <si>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</si>
  <si>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</si>
  <si>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</si>
  <si>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</si>
  <si>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</si>
  <si>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</si>
  <si>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</si>
  <si>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</si>
  <si>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</si>
  <si>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</si>
  <si>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</si>
  <si>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</si>
  <si>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</si>
  <si>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</si>
  <si>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</si>
  <si>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</si>
  <si>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</si>
  <si>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</si>
  <si>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</si>
  <si>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</si>
  <si>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</si>
  <si>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</si>
  <si>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</si>
  <si>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</si>
  <si>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</si>
  <si>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</si>
  <si>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</si>
  <si>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</si>
  <si>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</si>
  <si>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</si>
  <si>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</si>
  <si>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</si>
  <si>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</si>
  <si>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</si>
  <si>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</si>
  <si>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</si>
  <si>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</si>
  <si>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</si>
  <si>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</si>
  <si>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</si>
  <si>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</si>
  <si>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</si>
  <si>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</si>
  <si>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</si>
  <si>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</si>
  <si>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</si>
  <si>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</si>
  <si>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</si>
  <si>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</si>
  <si>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</si>
  <si>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</si>
  <si>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</si>
  <si>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</si>
  <si>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</si>
  <si>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</si>
  <si>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</si>
  <si>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</si>
  <si>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</si>
  <si>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</si>
  <si>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</si>
  <si>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</si>
  <si>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</si>
  <si>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</si>
  <si>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</si>
  <si>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</si>
  <si>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</si>
  <si>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</si>
  <si>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</si>
  <si>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</si>
  <si>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</si>
  <si>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</si>
  <si>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</si>
  <si>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</si>
  <si>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</si>
  <si>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</si>
  <si>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</si>
  <si>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</si>
  <si>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</si>
  <si>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</si>
  <si>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</si>
  <si>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</si>
  <si>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</si>
  <si>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</si>
  <si>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</si>
  <si>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</si>
  <si>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</si>
  <si>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</si>
  <si>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</si>
  <si>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</si>
  <si>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</si>
  <si>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</si>
  <si>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</si>
  <si>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</si>
  <si>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</si>
  <si>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</si>
  <si>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</si>
  <si>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</si>
  <si>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</si>
  <si>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</si>
  <si>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</si>
  <si>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</si>
  <si>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</si>
  <si>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</si>
  <si>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</si>
  <si>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</si>
  <si>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</si>
  <si>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</si>
  <si>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</si>
  <si>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</si>
  <si>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</si>
  <si>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</si>
  <si>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</si>
  <si>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</si>
  <si>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</si>
  <si>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</si>
  <si>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</si>
  <si>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</si>
  <si>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</si>
  <si>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</si>
  <si>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</si>
  <si>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</si>
  <si>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</si>
  <si>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</si>
  <si>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</si>
  <si>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</si>
  <si>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</si>
  <si>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</si>
  <si>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</si>
  <si>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</si>
  <si>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</si>
  <si>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</si>
  <si>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</si>
  <si>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</si>
  <si>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</si>
  <si>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</si>
  <si>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</si>
  <si>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</si>
  <si>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</si>
  <si>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</si>
  <si>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</si>
  <si>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</si>
  <si>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</si>
  <si>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</si>
  <si>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</si>
  <si>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</si>
  <si>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</si>
  <si>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</si>
  <si>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</si>
  <si>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</si>
  <si>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</si>
  <si>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</si>
  <si>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</si>
  <si>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</si>
  <si>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</si>
  <si>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</si>
  <si>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</si>
  <si>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</si>
  <si>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</si>
  <si>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</si>
  <si>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</si>
  <si>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</si>
  <si>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</si>
  <si>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</si>
  <si>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</si>
  <si>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</si>
  <si>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</si>
  <si>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</si>
  <si>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</si>
  <si>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</si>
  <si>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</si>
  <si>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</si>
  <si>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</si>
  <si>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</si>
  <si>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</si>
  <si>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</si>
  <si>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</si>
  <si>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</si>
  <si>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</si>
  <si>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</si>
  <si>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</si>
  <si>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</si>
  <si>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</si>
  <si>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</si>
  <si>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</si>
  <si>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</si>
  <si>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</si>
  <si>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</si>
  <si>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</si>
  <si>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</si>
  <si>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</si>
  <si>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</si>
  <si>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</si>
  <si>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</si>
  <si>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</si>
  <si>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</si>
  <si>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</si>
  <si>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</si>
  <si>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</si>
  <si>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</si>
  <si>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</si>
  <si>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</si>
  <si>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</si>
  <si>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</si>
  <si>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</si>
  <si>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</si>
  <si>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</si>
  <si>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</si>
  <si>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</si>
  <si>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</si>
  <si>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</si>
  <si>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</si>
  <si>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</si>
  <si>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</si>
  <si>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</si>
  <si>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</si>
  <si>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</si>
  <si>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</si>
  <si>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</si>
  <si>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</si>
  <si>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</si>
  <si>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</si>
  <si>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</si>
  <si>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</si>
  <si>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</si>
  <si>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</si>
  <si>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</si>
  <si>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</si>
  <si>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</si>
  <si>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</si>
  <si>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</si>
  <si>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</si>
  <si>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</si>
  <si>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</si>
  <si>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</si>
  <si>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</si>
  <si>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</si>
  <si>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</si>
  <si>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</si>
  <si>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</si>
  <si>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</si>
  <si>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</si>
  <si>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</si>
  <si>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</si>
  <si>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</si>
  <si>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</si>
  <si>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</si>
  <si>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</si>
  <si>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</si>
  <si>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</si>
  <si>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</si>
  <si>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</si>
  <si>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</si>
  <si>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</si>
  <si>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</si>
  <si>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</si>
  <si>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</si>
  <si>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</si>
  <si>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</si>
  <si>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</si>
  <si>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</si>
  <si>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</si>
  <si>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</si>
  <si>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</si>
  <si>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</si>
  <si>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</si>
  <si>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</si>
  <si>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</si>
  <si>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</si>
  <si>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</si>
  <si>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</si>
  <si>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</si>
  <si>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</si>
  <si>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</si>
  <si>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</si>
  <si>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</si>
  <si>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</si>
  <si>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</si>
  <si>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</si>
  <si>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</si>
  <si>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</si>
  <si>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</si>
  <si>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</si>
  <si>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</si>
  <si>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</si>
  <si>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</si>
  <si>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</si>
  <si>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</si>
  <si>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</si>
  <si>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</si>
  <si>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</si>
  <si>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</si>
  <si>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</si>
  <si>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</si>
  <si>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</si>
  <si>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</si>
  <si>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</si>
  <si>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</si>
  <si>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</si>
  <si>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</si>
  <si>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</si>
  <si>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</si>
  <si>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</si>
  <si>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</si>
  <si>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</si>
  <si>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</si>
  <si>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</si>
  <si>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</si>
  <si>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</si>
  <si>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</si>
  <si>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</si>
  <si>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</si>
  <si>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</si>
  <si>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</si>
  <si>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</si>
  <si>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</si>
  <si>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</si>
  <si>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</si>
  <si>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</si>
  <si>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</si>
  <si>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</si>
  <si>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</si>
  <si>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</si>
  <si>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</si>
  <si>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</si>
  <si>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</si>
  <si>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</si>
  <si>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</si>
  <si>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</si>
  <si>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</si>
  <si>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</si>
  <si>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</si>
  <si>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</si>
  <si>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</si>
  <si>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</si>
  <si>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</si>
  <si>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</si>
  <si>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</si>
  <si>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</si>
  <si>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</si>
  <si>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</si>
  <si>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</si>
  <si>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</si>
  <si>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</si>
  <si>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</si>
  <si>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</si>
  <si>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</si>
  <si>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</si>
  <si>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</si>
  <si>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</si>
  <si>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</si>
  <si>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</si>
  <si>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</si>
  <si>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</si>
  <si>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</si>
  <si>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</si>
  <si>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</si>
  <si>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</si>
  <si>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</si>
  <si>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</si>
  <si>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</si>
  <si>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</si>
  <si>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</si>
  <si>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</si>
  <si>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</si>
  <si>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</si>
  <si>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</si>
  <si>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</si>
  <si>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</si>
  <si>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</si>
  <si>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</si>
  <si>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</si>
  <si>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</si>
  <si>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</si>
  <si>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</si>
  <si>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</si>
  <si>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</si>
  <si>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</si>
  <si>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</si>
  <si>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</si>
  <si>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</si>
  <si>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</si>
  <si>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</si>
  <si>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</si>
  <si>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</si>
  <si>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</si>
  <si>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</si>
  <si>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</si>
  <si>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</si>
  <si>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</si>
  <si>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</si>
  <si>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</si>
  <si>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</si>
  <si>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</si>
  <si>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</si>
  <si>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</si>
  <si>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</si>
  <si>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</si>
  <si>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</si>
  <si>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</si>
  <si>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</si>
  <si>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</si>
  <si>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</si>
  <si>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</si>
  <si>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</si>
  <si>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</si>
  <si>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</si>
  <si>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</si>
  <si>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</si>
  <si>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</si>
  <si>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</si>
  <si>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</si>
  <si>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</si>
  <si>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</si>
  <si>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</si>
  <si>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</si>
  <si>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</si>
  <si>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</si>
  <si>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</si>
  <si>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</si>
  <si>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</si>
  <si>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</si>
  <si>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</si>
  <si>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</si>
  <si>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</si>
  <si>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</si>
  <si>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</si>
  <si>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</si>
  <si>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</si>
  <si>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</si>
  <si>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</si>
  <si>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</si>
  <si>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</si>
  <si>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</si>
  <si>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</si>
  <si>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</si>
  <si>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</si>
  <si>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</si>
  <si>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</si>
  <si>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</si>
  <si>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</si>
  <si>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</si>
  <si>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</si>
  <si>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</si>
  <si>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</si>
  <si>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</si>
  <si>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</si>
  <si>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</si>
  <si>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</si>
  <si>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</si>
  <si>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</si>
  <si>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</si>
  <si>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</si>
  <si>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</si>
  <si>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</si>
  <si>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</si>
  <si>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</si>
  <si>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</si>
  <si>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</si>
  <si>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</si>
  <si>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</si>
  <si>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</si>
  <si>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</si>
  <si>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</si>
  <si>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</si>
  <si>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</si>
  <si>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</si>
  <si>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</si>
  <si>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</si>
  <si>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</si>
  <si>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</si>
  <si>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</si>
  <si>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</si>
  <si>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</si>
  <si>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</si>
  <si>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</si>
  <si>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</si>
  <si>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</si>
  <si>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</si>
  <si>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</si>
  <si>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</si>
  <si>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</si>
  <si>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</si>
  <si>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</si>
  <si>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</si>
  <si>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</si>
  <si>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</si>
  <si>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</si>
  <si>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</si>
  <si>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</si>
  <si>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</si>
  <si>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</si>
  <si>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</si>
  <si>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</si>
  <si>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</si>
  <si>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</si>
  <si>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</si>
  <si>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</si>
  <si>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</si>
  <si>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</si>
  <si>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</si>
  <si>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</si>
  <si>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</si>
  <si>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</si>
  <si>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</si>
  <si>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</si>
  <si>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</si>
  <si>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</si>
  <si>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</si>
  <si>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</si>
  <si>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</si>
  <si>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</si>
  <si>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</si>
  <si>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</si>
  <si>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</si>
  <si>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</si>
  <si>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</si>
  <si>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</si>
  <si>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</si>
  <si>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</si>
  <si>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</si>
  <si>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</si>
  <si>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</si>
  <si>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</si>
  <si>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</si>
  <si>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</si>
  <si>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</si>
  <si>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</si>
  <si>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</si>
  <si>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</si>
  <si>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</si>
  <si>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</si>
  <si>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</si>
  <si>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</si>
  <si>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</si>
  <si>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</si>
  <si>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</si>
  <si>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</si>
  <si>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</si>
  <si>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</si>
  <si>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</si>
  <si>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</si>
  <si>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</si>
  <si>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</si>
  <si>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</si>
  <si>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</si>
  <si>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</si>
  <si>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</si>
  <si>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</si>
  <si>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</si>
  <si>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</si>
  <si>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</si>
  <si>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</si>
  <si>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</si>
  <si>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</si>
  <si>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</si>
  <si>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</si>
  <si>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</si>
  <si>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</si>
  <si>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</si>
  <si>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</si>
  <si>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</si>
  <si>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</si>
  <si>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</si>
  <si>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</si>
  <si>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</si>
  <si>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</si>
  <si>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</si>
  <si>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</si>
  <si>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</si>
  <si>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</si>
  <si>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</si>
  <si>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</si>
  <si>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</si>
  <si>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</si>
  <si>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</si>
  <si>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</si>
  <si>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</si>
  <si>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</si>
  <si>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</si>
  <si>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</si>
  <si>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</si>
  <si>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</si>
  <si>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</si>
  <si>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</si>
  <si>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</si>
  <si>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</si>
  <si>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</si>
  <si>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</si>
  <si>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</si>
  <si>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</si>
  <si>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</si>
  <si>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</si>
  <si>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</si>
  <si>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</si>
  <si>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</si>
  <si>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</si>
  <si>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</si>
  <si>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</si>
  <si>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</si>
  <si>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</si>
  <si>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</si>
  <si>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</si>
  <si>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</si>
  <si>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</si>
  <si>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</si>
  <si>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</si>
  <si>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</si>
  <si>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</si>
  <si>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</si>
  <si>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</si>
  <si>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</si>
  <si>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</si>
  <si>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</si>
  <si>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</si>
  <si>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</si>
  <si>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</si>
  <si>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</si>
  <si>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</si>
  <si>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</si>
  <si>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</si>
  <si>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</si>
  <si>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</si>
  <si>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</si>
  <si>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</si>
  <si>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</si>
  <si>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</si>
  <si>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</si>
  <si>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</si>
  <si>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</si>
  <si>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</si>
  <si>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</si>
  <si>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</si>
  <si>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</si>
  <si>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</si>
  <si>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</si>
  <si>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</si>
  <si>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</si>
  <si>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</si>
  <si>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</si>
  <si>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</si>
  <si>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</si>
  <si>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</si>
  <si>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</si>
  <si>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</si>
  <si>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</si>
  <si>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</si>
  <si>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</si>
  <si>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</si>
  <si>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</si>
  <si>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</si>
  <si>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</si>
  <si>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</si>
  <si>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</si>
  <si>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</si>
  <si>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</si>
  <si>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</si>
  <si>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</si>
  <si>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</si>
  <si>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</si>
  <si>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</si>
  <si>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</si>
  <si>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</si>
  <si>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</si>
  <si>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</si>
  <si>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</si>
  <si>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</si>
  <si>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</si>
  <si>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</si>
  <si>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</si>
  <si>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</si>
  <si>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</si>
  <si>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</si>
  <si>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</si>
  <si>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</si>
  <si>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</si>
  <si>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</si>
  <si>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</si>
  <si>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</si>
  <si>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</si>
  <si>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</si>
  <si>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</si>
  <si>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</si>
  <si>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</si>
  <si>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</si>
  <si>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</si>
  <si>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</si>
  <si>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</si>
  <si>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</si>
  <si>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</si>
  <si>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</si>
  <si>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</si>
  <si>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</si>
  <si>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</si>
  <si>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</si>
  <si>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</si>
  <si>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</si>
  <si>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</si>
  <si>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</si>
  <si>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</si>
  <si>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</si>
  <si>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</si>
  <si>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</si>
  <si>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</si>
  <si>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</si>
  <si>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</si>
  <si>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</si>
  <si>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</si>
  <si>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</si>
  <si>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</si>
  <si>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</si>
  <si>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</si>
  <si>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</si>
  <si>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</si>
  <si>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</si>
  <si>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</si>
  <si>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</si>
  <si>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</si>
  <si>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</si>
  <si>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</si>
  <si>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</si>
  <si>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</si>
  <si>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</si>
  <si>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</si>
  <si>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</si>
  <si>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</si>
  <si>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</si>
  <si>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</si>
  <si>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</si>
  <si>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</si>
  <si>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</si>
  <si>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</si>
  <si>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</si>
  <si>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</si>
  <si>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</si>
  <si>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</si>
  <si>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</si>
  <si>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</si>
  <si>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</si>
  <si>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</si>
  <si>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</si>
  <si>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</si>
  <si>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</si>
  <si>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</si>
  <si>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</si>
  <si>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</si>
  <si>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</si>
  <si>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</si>
  <si>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</si>
  <si>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</si>
  <si>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</si>
  <si>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</si>
  <si>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</si>
  <si>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</si>
  <si>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</si>
  <si>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</si>
  <si>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</si>
  <si>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</si>
  <si>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</si>
  <si>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</si>
  <si>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</si>
  <si>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</si>
  <si>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</si>
  <si>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</si>
  <si>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</si>
  <si>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</si>
  <si>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</si>
  <si>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</si>
  <si>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</si>
  <si>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</si>
  <si>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</si>
  <si>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</si>
  <si>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</si>
  <si>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</si>
  <si>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</si>
  <si>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</si>
  <si>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</si>
  <si>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</si>
  <si>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</si>
  <si>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</si>
  <si>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</si>
  <si>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</si>
  <si>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</si>
  <si>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</si>
  <si>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</si>
  <si>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</si>
  <si>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</si>
  <si>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</si>
  <si>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</si>
  <si>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</si>
  <si>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</si>
  <si>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</si>
  <si>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</si>
  <si>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</si>
  <si>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</si>
  <si>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</si>
  <si>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</si>
  <si>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</si>
  <si>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</si>
  <si>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</si>
  <si>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</si>
  <si>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</si>
  <si>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</si>
  <si>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</si>
  <si>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</si>
  <si>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</si>
  <si>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</si>
  <si>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</si>
  <si>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</si>
  <si>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</si>
  <si>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</si>
  <si>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</si>
  <si>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</si>
  <si>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</si>
  <si>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</si>
  <si>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</si>
  <si>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</si>
  <si>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</si>
  <si>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</si>
  <si>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</si>
  <si>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</si>
  <si>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</si>
  <si>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</si>
  <si>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</si>
  <si>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</si>
  <si>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</si>
  <si>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</si>
  <si>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</si>
  <si>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</si>
  <si>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</si>
  <si>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</si>
  <si>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</si>
  <si>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</si>
  <si>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</si>
  <si>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</si>
  <si>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</si>
  <si>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</si>
  <si>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</si>
  <si>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</si>
  <si>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</si>
  <si>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</si>
  <si>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</si>
  <si>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</si>
  <si>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</si>
  <si>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</si>
  <si>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</si>
  <si>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</si>
  <si>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</si>
  <si>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</si>
  <si>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</si>
  <si>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</si>
  <si>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</si>
  <si>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</si>
  <si>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</si>
  <si>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</si>
  <si>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</si>
  <si>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</si>
  <si>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</si>
  <si>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</si>
  <si>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</si>
  <si>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</si>
  <si>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</si>
  <si>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</si>
  <si>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</si>
  <si>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</si>
  <si>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</si>
  <si>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</si>
  <si>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</si>
  <si>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</si>
  <si>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</si>
  <si>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</si>
  <si>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</si>
  <si>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</si>
  <si>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</si>
  <si>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</si>
  <si>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</si>
  <si>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</si>
  <si>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</si>
  <si>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</si>
  <si>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</si>
  <si>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</si>
  <si>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</si>
  <si>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</si>
  <si>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</si>
  <si>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</si>
  <si>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</si>
  <si>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</si>
  <si>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</si>
  <si>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</si>
  <si>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</si>
  <si>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</si>
  <si>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</si>
  <si>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</si>
  <si>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</si>
  <si>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</si>
  <si>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</si>
  <si>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</si>
  <si>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</si>
  <si>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</si>
  <si>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</si>
  <si>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</si>
  <si>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</si>
  <si>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</si>
  <si>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</si>
  <si>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</si>
  <si>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</si>
  <si>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</si>
  <si>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</si>
  <si>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</si>
  <si>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</si>
  <si>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</si>
  <si>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</si>
  <si>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</si>
  <si>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</si>
  <si>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</si>
  <si>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</si>
  <si>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</si>
  <si>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</si>
  <si>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</si>
  <si>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</si>
  <si>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</si>
  <si>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</si>
  <si>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</si>
  <si>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</si>
  <si>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</si>
  <si>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</si>
  <si>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</si>
  <si>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</si>
  <si>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</si>
  <si>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</si>
  <si>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</si>
  <si>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</si>
  <si>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</si>
  <si>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</si>
  <si>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</si>
  <si>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</si>
  <si>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</si>
  <si>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</si>
  <si>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</si>
  <si>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</si>
  <si>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</si>
  <si>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</si>
  <si>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</si>
  <si>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</si>
  <si>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</si>
  <si>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</si>
  <si>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</si>
  <si>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</si>
  <si>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</si>
  <si>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</si>
  <si>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</si>
  <si>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</si>
  <si>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</si>
  <si>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</si>
  <si>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</si>
  <si>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</si>
  <si>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</si>
  <si>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</si>
  <si>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</si>
  <si>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</si>
  <si>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</si>
  <si>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</si>
  <si>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</si>
  <si>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</si>
  <si>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</si>
  <si>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</si>
  <si>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</si>
  <si>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</si>
  <si>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</si>
  <si>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</si>
  <si>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</si>
  <si>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</si>
  <si>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</si>
  <si>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</si>
  <si>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</si>
  <si>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</si>
  <si>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</si>
  <si>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</si>
  <si>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</si>
  <si>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</si>
  <si>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</si>
  <si>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</si>
  <si>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</si>
  <si>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</si>
  <si>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</si>
  <si>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</si>
  <si>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</si>
  <si>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</si>
  <si>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</si>
  <si>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</si>
  <si>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</si>
  <si>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</si>
  <si>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</si>
  <si>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</si>
  <si>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</si>
  <si>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</si>
  <si>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</si>
  <si>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</si>
  <si>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</si>
  <si>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</si>
  <si>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</si>
  <si>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</si>
  <si>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</si>
  <si>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</si>
  <si>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</si>
  <si>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</si>
  <si>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</si>
  <si>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</si>
  <si>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</si>
  <si>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</si>
  <si>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</si>
  <si>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</si>
  <si>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</si>
  <si>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</si>
  <si>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</si>
  <si>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</si>
  <si>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</si>
  <si>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</si>
  <si>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</si>
  <si>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</si>
  <si>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</si>
  <si>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</si>
  <si>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</si>
  <si>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</si>
  <si>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</si>
  <si>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</si>
  <si>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</si>
  <si>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</si>
  <si>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</si>
  <si>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</si>
  <si>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</si>
  <si>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</si>
  <si>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</si>
  <si>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</si>
  <si>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</si>
  <si>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</si>
  <si>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</si>
  <si>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</si>
  <si>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</si>
  <si>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</si>
  <si>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</si>
  <si>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</si>
  <si>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</si>
  <si>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</si>
  <si>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</si>
  <si>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</si>
  <si>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</si>
  <si>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</si>
  <si>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</si>
  <si>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</si>
  <si>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</si>
  <si>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</si>
  <si>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</si>
  <si>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</si>
  <si>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</si>
  <si>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</si>
  <si>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</si>
  <si>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</si>
  <si>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</si>
  <si>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</si>
  <si>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</si>
  <si>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</si>
  <si>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</si>
  <si>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</si>
  <si>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</si>
  <si>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</si>
  <si>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</si>
  <si>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</si>
  <si>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</si>
  <si>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</si>
  <si>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</si>
  <si>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</si>
  <si>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</si>
  <si>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</si>
  <si>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</si>
  <si>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</si>
  <si>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</si>
  <si>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</si>
  <si>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</si>
  <si>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</si>
  <si>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</si>
  <si>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</si>
  <si>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</si>
  <si>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</si>
  <si>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</si>
  <si>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</si>
  <si>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</si>
  <si>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</si>
  <si>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</si>
  <si>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</si>
  <si>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</si>
  <si>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</si>
  <si>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</si>
  <si>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</si>
  <si>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</si>
  <si>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</si>
  <si>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</si>
  <si>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</si>
  <si>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</si>
  <si>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</si>
  <si>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</si>
  <si>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</si>
  <si>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</si>
  <si>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</si>
  <si>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</si>
  <si>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</si>
  <si>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</si>
  <si>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</si>
  <si>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</si>
  <si>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</si>
  <si>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</si>
  <si>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</si>
  <si>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</si>
  <si>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</si>
  <si>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</si>
  <si>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</si>
  <si>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</si>
  <si>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</si>
  <si>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</si>
  <si>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</si>
  <si>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</si>
  <si>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</si>
  <si>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</si>
  <si>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</si>
  <si>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</si>
  <si>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</si>
  <si>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</si>
  <si>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</si>
  <si>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</si>
  <si>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</si>
  <si>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</si>
  <si>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</si>
  <si>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</si>
  <si>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</si>
  <si>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</si>
  <si>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</si>
  <si>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</si>
  <si>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</si>
  <si>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</si>
  <si>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</si>
  <si>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</si>
  <si>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</si>
  <si>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</si>
  <si>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</si>
  <si>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</si>
  <si>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</si>
  <si>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</si>
  <si>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</si>
  <si>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</si>
  <si>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</si>
  <si>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</si>
  <si>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</si>
  <si>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</si>
  <si>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</si>
  <si>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</si>
  <si>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</si>
  <si>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</si>
  <si>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</si>
  <si>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</si>
  <si>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</si>
  <si>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</si>
  <si>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</si>
  <si>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</si>
  <si>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</si>
  <si>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</si>
  <si>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</si>
  <si>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</si>
  <si>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</si>
  <si>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</si>
  <si>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</si>
  <si>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</si>
  <si>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</si>
  <si>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</si>
  <si>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</si>
  <si>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</si>
  <si>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</si>
  <si>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</si>
  <si>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</si>
  <si>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</si>
  <si>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</si>
  <si>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</si>
  <si>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</si>
  <si>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</si>
  <si>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</si>
  <si>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</si>
  <si>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</si>
  <si>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</si>
  <si>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</si>
  <si>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</si>
  <si>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</si>
  <si>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</si>
  <si>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</si>
  <si>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</si>
  <si>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</si>
  <si>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</si>
  <si>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</si>
  <si>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</si>
  <si>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</si>
  <si>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</si>
  <si>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</si>
  <si>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</si>
  <si>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</si>
  <si>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</si>
  <si>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</si>
  <si>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</si>
  <si>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</si>
  <si>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</si>
  <si>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</si>
  <si>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</si>
  <si>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</si>
  <si>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</si>
  <si>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</si>
  <si>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</si>
  <si>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</si>
  <si>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</si>
  <si>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</si>
  <si>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</si>
  <si>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</si>
  <si>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</si>
  <si>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</si>
  <si>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</si>
  <si>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</si>
  <si>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</si>
  <si>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</si>
  <si>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</si>
  <si>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</si>
  <si>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</si>
  <si>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</si>
  <si>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</si>
  <si>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</si>
  <si>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</si>
  <si>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</si>
  <si>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</si>
  <si>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</si>
  <si>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</si>
  <si>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</si>
  <si>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</si>
  <si>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</si>
  <si>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</si>
  <si>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</si>
  <si>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</si>
  <si>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</si>
  <si>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</si>
  <si>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</si>
  <si>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</si>
  <si>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</si>
  <si>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</si>
  <si>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</si>
  <si>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</si>
  <si>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</si>
  <si>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</si>
  <si>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</si>
  <si>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</si>
  <si>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</si>
  <si>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</si>
  <si>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</si>
  <si>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</si>
  <si>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</si>
  <si>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</si>
  <si>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</si>
  <si>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</si>
  <si>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</si>
  <si>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</si>
  <si>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</si>
  <si>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</si>
  <si>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</si>
  <si>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</si>
  <si>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</si>
  <si>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</si>
  <si>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</si>
  <si>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</si>
  <si>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</si>
  <si>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</si>
  <si>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</si>
  <si>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</si>
  <si>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</si>
  <si>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</si>
  <si>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</si>
  <si>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</si>
  <si>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</si>
  <si>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</si>
  <si>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</si>
  <si>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</si>
  <si>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</si>
  <si>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</si>
  <si>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</si>
  <si>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</si>
  <si>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</si>
  <si>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</si>
  <si>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</si>
  <si>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</si>
  <si>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</si>
  <si>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</si>
  <si>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</si>
  <si>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</si>
  <si>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</si>
  <si>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</si>
  <si>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</si>
  <si>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</si>
  <si>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</si>
  <si>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</si>
  <si>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</si>
  <si>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</si>
  <si>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</si>
  <si>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</si>
  <si>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</si>
  <si>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</si>
  <si>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</si>
  <si>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</si>
  <si>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</si>
  <si>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</si>
  <si>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</si>
  <si>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</si>
  <si>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</si>
  <si>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</si>
  <si>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</si>
  <si>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</si>
  <si>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</si>
  <si>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</si>
  <si>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</si>
  <si>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</si>
  <si>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</si>
  <si>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</si>
  <si>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</si>
  <si>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</si>
  <si>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</si>
  <si>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</si>
  <si>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</si>
  <si>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</si>
  <si>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</si>
  <si>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</si>
  <si>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</si>
  <si>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</si>
  <si>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</si>
  <si>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</si>
  <si>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</si>
  <si>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</si>
  <si>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</si>
  <si>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</si>
  <si>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</si>
  <si>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</si>
  <si>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</si>
  <si>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</si>
  <si>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</si>
  <si>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</si>
  <si>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</si>
  <si>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</si>
  <si>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</si>
  <si>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</si>
  <si>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</si>
  <si>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</si>
  <si>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</si>
  <si>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</si>
  <si>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</si>
  <si>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</si>
  <si>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</si>
  <si>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</si>
  <si>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</si>
  <si>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</si>
  <si>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</si>
  <si>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</si>
  <si>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</si>
  <si>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</si>
  <si>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</si>
  <si>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</si>
  <si>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</si>
  <si>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</si>
  <si>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</si>
  <si>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</si>
  <si>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</si>
  <si>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</si>
  <si>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</si>
  <si>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</si>
  <si>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</si>
  <si>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</si>
  <si>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</si>
  <si>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</si>
  <si>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</si>
  <si>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</si>
  <si>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</si>
  <si>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</si>
  <si>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</si>
  <si>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</si>
  <si>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</si>
  <si>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</si>
  <si>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</si>
  <si>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</si>
  <si>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</si>
  <si>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</si>
  <si>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</si>
  <si>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</si>
  <si>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</si>
  <si>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</si>
  <si>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</si>
  <si>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</si>
  <si>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</si>
  <si>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</si>
  <si>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</si>
  <si>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</si>
  <si>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</si>
  <si>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</si>
  <si>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</si>
  <si>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</si>
  <si>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</si>
  <si>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</si>
  <si>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</si>
  <si>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</si>
  <si>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</si>
  <si>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</si>
  <si>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</si>
  <si>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</si>
  <si>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</si>
  <si>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</si>
  <si>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</si>
  <si>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</si>
  <si>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</si>
  <si>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</si>
  <si>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</si>
  <si>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</si>
  <si>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</si>
  <si>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</si>
  <si>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</si>
  <si>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</si>
  <si>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</si>
  <si>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</si>
  <si>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</si>
  <si>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</si>
  <si>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</si>
  <si>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</si>
  <si>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</si>
  <si>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</si>
  <si>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</si>
  <si>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</si>
  <si>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</si>
  <si>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</si>
  <si>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</si>
  <si>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</si>
  <si>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</si>
  <si>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</si>
  <si>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</si>
  <si>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</si>
  <si>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</si>
  <si>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</si>
  <si>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</si>
  <si>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</si>
  <si>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</si>
  <si>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</si>
  <si>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</si>
  <si>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</si>
  <si>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</si>
  <si>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</si>
  <si>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</si>
  <si>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</si>
  <si>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</si>
  <si>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</si>
  <si>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</si>
  <si>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</si>
  <si>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</si>
  <si>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</si>
  <si>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</si>
  <si>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</si>
  <si>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</si>
  <si>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</si>
  <si>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</si>
  <si>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</si>
  <si>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</si>
  <si>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</si>
  <si>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</si>
  <si>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</si>
  <si>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</si>
  <si>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</si>
  <si>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</si>
  <si>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</si>
  <si>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</si>
  <si>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</si>
  <si>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</si>
  <si>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</si>
  <si>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</si>
  <si>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</si>
  <si>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</si>
  <si>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</si>
  <si>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</si>
  <si>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</si>
  <si>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</si>
  <si>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</si>
  <si>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</si>
  <si>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</si>
  <si>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</si>
  <si>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</si>
  <si>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</si>
  <si>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</si>
  <si>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</si>
  <si>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</si>
  <si>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</si>
  <si>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</si>
  <si>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</si>
  <si>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</si>
  <si>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</si>
  <si>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</si>
  <si>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</si>
  <si>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</si>
  <si>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</si>
  <si>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</si>
  <si>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</si>
  <si>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</si>
  <si>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</si>
  <si>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</si>
  <si>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</si>
  <si>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</si>
  <si>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</si>
  <si>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</si>
  <si>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</si>
  <si>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</si>
  <si>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</si>
  <si>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</si>
  <si>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</si>
  <si>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</si>
  <si>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</si>
  <si>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</si>
  <si>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</si>
  <si>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</si>
  <si>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</si>
  <si>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</si>
  <si>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</si>
  <si>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</si>
  <si>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</si>
  <si>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</si>
  <si>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</si>
  <si>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</si>
  <si>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</si>
  <si>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</si>
  <si>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</si>
  <si>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</si>
  <si>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</si>
  <si>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</si>
  <si>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</si>
  <si>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</si>
  <si>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</si>
  <si>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</si>
  <si>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</si>
  <si>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</si>
  <si>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</si>
  <si>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</si>
  <si>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</si>
  <si>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</si>
  <si>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</si>
  <si>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</si>
  <si>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</si>
  <si>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</si>
  <si>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</si>
  <si>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</si>
  <si>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</si>
  <si>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</si>
  <si>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</si>
  <si>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</si>
  <si>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</si>
  <si>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</si>
  <si>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</si>
  <si>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</si>
  <si>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</si>
  <si>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</si>
  <si>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</si>
  <si>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</si>
  <si>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</si>
  <si>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</si>
  <si>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</si>
  <si>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</si>
  <si>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</si>
  <si>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</si>
  <si>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</si>
  <si>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</si>
  <si>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</si>
  <si>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</si>
  <si>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</si>
  <si>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</si>
  <si>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</si>
  <si>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</si>
  <si>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</si>
  <si>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</si>
  <si>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</si>
  <si>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</si>
  <si>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</si>
  <si>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</si>
  <si>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</si>
  <si>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</si>
  <si>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</si>
  <si>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</si>
  <si>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</si>
  <si>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</si>
  <si>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</si>
  <si>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</si>
  <si>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</si>
  <si>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</si>
  <si>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</si>
  <si>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</si>
  <si>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</si>
  <si>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</si>
  <si>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</si>
  <si>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</si>
  <si>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</si>
  <si>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</si>
  <si>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</si>
  <si>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</si>
  <si>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</si>
  <si>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</si>
  <si>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</si>
  <si>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</si>
  <si>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</si>
  <si>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</si>
  <si>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</si>
  <si>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</si>
  <si>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</si>
  <si>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</si>
  <si>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</si>
  <si>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</si>
  <si>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</si>
  <si>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</si>
  <si>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</si>
  <si>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</si>
  <si>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</si>
  <si>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</si>
  <si>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</si>
  <si>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</si>
  <si>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</si>
  <si>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</si>
  <si>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</si>
  <si>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</si>
  <si>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</si>
  <si>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</si>
  <si>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</si>
  <si>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</si>
  <si>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</si>
  <si>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</si>
  <si>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</si>
  <si>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</si>
  <si>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</si>
  <si>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</si>
  <si>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</si>
  <si>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</si>
  <si>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</si>
  <si>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</si>
  <si>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</si>
  <si>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</si>
  <si>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</si>
  <si>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</si>
  <si>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</si>
  <si>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</si>
  <si>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</si>
  <si>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</si>
  <si>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</si>
  <si>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</si>
  <si>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</si>
  <si>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</si>
  <si>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</si>
  <si>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</si>
  <si>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</si>
  <si>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</si>
  <si>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</si>
  <si>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</si>
  <si>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</si>
  <si>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</si>
  <si>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</si>
  <si>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</si>
  <si>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</si>
  <si>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</si>
  <si>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</si>
  <si>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</si>
  <si>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</si>
  <si>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</si>
  <si>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</si>
  <si>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</si>
  <si>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</si>
  <si>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</si>
  <si>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</si>
  <si>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</si>
  <si>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</si>
  <si>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</si>
  <si>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</si>
  <si>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</si>
  <si>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</si>
  <si>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</si>
  <si>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</si>
  <si>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</si>
  <si>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</si>
  <si>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</si>
  <si>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</si>
  <si>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</si>
  <si>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</si>
  <si>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</si>
  <si>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</si>
  <si>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</si>
  <si>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</si>
  <si>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</si>
  <si>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</si>
  <si>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</si>
  <si>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</si>
  <si>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</si>
  <si>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</si>
  <si>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</si>
  <si>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</si>
  <si>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</si>
  <si>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</si>
  <si>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</si>
  <si>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</si>
  <si>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</si>
  <si>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</si>
  <si>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</si>
  <si>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</si>
  <si>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</si>
  <si>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</si>
  <si>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</si>
  <si>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</si>
  <si>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</si>
  <si>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</si>
  <si>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</si>
  <si>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</si>
  <si>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</si>
  <si>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</si>
  <si>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</si>
  <si>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</si>
  <si>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</si>
  <si>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</si>
  <si>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</si>
  <si>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</si>
  <si>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</si>
  <si>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</si>
  <si>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</si>
  <si>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</si>
  <si>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</si>
  <si>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</si>
  <si>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</si>
  <si>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</si>
  <si>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</si>
  <si>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</si>
  <si>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</si>
  <si>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</si>
  <si>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</si>
  <si>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</si>
  <si>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</si>
  <si>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</si>
  <si>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</si>
  <si>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</si>
  <si>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</si>
  <si>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</si>
  <si>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</si>
  <si>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</si>
  <si>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</si>
  <si>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</si>
  <si>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</si>
  <si>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</si>
  <si>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</si>
  <si>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</si>
  <si>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</si>
  <si>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</si>
  <si>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</si>
  <si>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</si>
  <si>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</si>
  <si>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</si>
  <si>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</si>
  <si>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</si>
  <si>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</si>
  <si>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</si>
  <si>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</si>
  <si>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</si>
  <si>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</si>
  <si>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</si>
  <si>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</si>
  <si>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</si>
  <si>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</si>
  <si>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</si>
  <si>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</si>
  <si>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</si>
  <si>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</si>
  <si>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</si>
  <si>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</si>
  <si>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</si>
  <si>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</si>
  <si>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</si>
  <si>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</si>
  <si>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</si>
  <si>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</si>
  <si>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</si>
  <si>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</si>
  <si>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</si>
  <si>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</si>
  <si>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</si>
  <si>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</si>
  <si>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</si>
  <si>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</si>
  <si>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</si>
  <si>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</si>
  <si>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</si>
  <si>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</si>
  <si>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</si>
  <si>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</si>
  <si>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</si>
  <si>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</si>
  <si>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</si>
  <si>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</si>
  <si>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</si>
  <si>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</si>
  <si>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</si>
  <si>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</si>
  <si>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</si>
  <si>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</si>
  <si>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</si>
  <si>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</si>
  <si>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</si>
  <si>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</si>
  <si>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</si>
  <si>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</si>
  <si>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</si>
  <si>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</si>
  <si>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</si>
  <si>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</si>
  <si>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</si>
  <si>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</si>
  <si>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</si>
  <si>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</si>
  <si>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</si>
  <si>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</si>
  <si>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</si>
  <si>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</si>
  <si>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</si>
  <si>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</si>
  <si>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</si>
  <si>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</si>
  <si>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</si>
  <si>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</si>
  <si>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</si>
  <si>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</si>
  <si>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</si>
  <si>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</si>
  <si>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</si>
  <si>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</si>
  <si>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</si>
  <si>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</si>
  <si>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</si>
  <si>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</si>
  <si>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</si>
  <si>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</si>
  <si>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</si>
  <si>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</si>
  <si>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</si>
  <si>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</si>
  <si>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</si>
  <si>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</si>
  <si>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</si>
  <si>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</si>
  <si>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</si>
  <si>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</si>
  <si>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</si>
  <si>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</si>
  <si>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</si>
  <si>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</si>
  <si>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</si>
  <si>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</si>
  <si>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</si>
  <si>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</si>
  <si>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</si>
  <si>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</si>
  <si>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</si>
  <si>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</si>
  <si>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</si>
  <si>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</si>
  <si>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</si>
  <si>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</si>
  <si>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</si>
  <si>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</si>
  <si>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</si>
  <si>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</si>
  <si>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</si>
  <si>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</si>
  <si>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</si>
  <si>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</si>
  <si>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</si>
  <si>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</si>
  <si>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</si>
  <si>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</si>
  <si>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</si>
  <si>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</si>
  <si>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</si>
  <si>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</si>
  <si>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</si>
  <si>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</si>
  <si>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</si>
  <si>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</si>
  <si>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</si>
  <si>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</si>
  <si>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</si>
  <si>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</si>
  <si>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</si>
  <si>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</si>
  <si>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</si>
  <si>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</si>
  <si>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</si>
  <si>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</si>
  <si>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</si>
  <si>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</si>
  <si>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</si>
  <si>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</si>
  <si>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</si>
  <si>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</si>
  <si>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</si>
  <si>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</si>
  <si>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</si>
  <si>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</si>
  <si>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</si>
  <si>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</si>
  <si>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</si>
  <si>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</si>
  <si>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</si>
  <si>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</si>
  <si>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</si>
  <si>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</si>
  <si>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</si>
  <si>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</si>
  <si>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</si>
  <si>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</si>
  <si>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</si>
  <si>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</si>
  <si>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</si>
  <si>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</si>
  <si>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</si>
  <si>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</si>
  <si>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</si>
  <si>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</si>
  <si>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</si>
  <si>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</si>
  <si>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</si>
  <si>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</si>
  <si>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</si>
  <si>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</si>
  <si>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</si>
  <si>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</si>
  <si>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</si>
  <si>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</si>
  <si>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</si>
  <si>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</si>
  <si>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</si>
  <si>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</si>
  <si>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</si>
  <si>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</si>
  <si>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</si>
  <si>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</si>
  <si>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</si>
  <si>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</si>
  <si>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</si>
  <si>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</si>
  <si>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</si>
  <si>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</si>
  <si>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</si>
  <si>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</si>
  <si>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</si>
  <si>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</si>
  <si>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</si>
  <si>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</si>
  <si>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</si>
  <si>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</si>
  <si>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</si>
  <si>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</si>
  <si>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</si>
  <si>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</si>
  <si>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</si>
  <si>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</si>
  <si>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</si>
  <si>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</si>
  <si>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</si>
  <si>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</si>
  <si>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</si>
  <si>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</si>
  <si>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</si>
  <si>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</si>
  <si>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</si>
  <si>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</si>
  <si>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</si>
  <si>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</si>
  <si>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</si>
  <si>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</si>
  <si>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</si>
  <si>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</si>
  <si>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</si>
  <si>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</si>
  <si>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</si>
  <si>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</si>
  <si>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</si>
  <si>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</si>
  <si>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</si>
  <si>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</si>
  <si>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</si>
  <si>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</si>
  <si>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</si>
  <si>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</si>
  <si>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</si>
  <si>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</si>
  <si>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</si>
  <si>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</si>
  <si>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</si>
  <si>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</si>
  <si>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</si>
  <si>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</si>
  <si>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</si>
  <si>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</si>
  <si>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</si>
  <si>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</si>
  <si>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</si>
  <si>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</si>
  <si>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</si>
  <si>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</si>
  <si>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</si>
  <si>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</si>
  <si>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</si>
  <si>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</si>
  <si>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</si>
  <si>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</si>
  <si>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</si>
  <si>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</si>
  <si>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</si>
  <si>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</si>
  <si>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</si>
  <si>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</si>
  <si>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</si>
  <si>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</si>
  <si>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</si>
  <si>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</si>
  <si>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</si>
  <si>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</si>
  <si>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</si>
  <si>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</si>
  <si>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</si>
  <si>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</si>
  <si>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</si>
  <si>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</si>
  <si>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</si>
  <si>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</si>
  <si>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</si>
  <si>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</si>
  <si>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</si>
  <si>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</si>
  <si>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</si>
  <si>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</si>
  <si>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</si>
  <si>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</si>
  <si>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</si>
  <si>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</si>
  <si>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</si>
  <si>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</si>
  <si>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</si>
  <si>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</si>
  <si>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</si>
  <si>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</si>
  <si>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</si>
  <si>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</si>
  <si>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</si>
  <si>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</si>
  <si>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</si>
  <si>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</si>
  <si>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</si>
  <si>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</si>
  <si>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</si>
  <si>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</si>
  <si>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</si>
  <si>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</si>
  <si>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</si>
  <si>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</si>
  <si>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</si>
  <si>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</si>
  <si>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</si>
  <si>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</si>
  <si>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</si>
  <si>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</si>
  <si>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</si>
  <si>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</si>
  <si>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</si>
  <si>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</si>
  <si>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</si>
  <si>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</si>
  <si>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</si>
  <si>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</si>
  <si>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</si>
  <si>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</si>
  <si>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</si>
  <si>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</si>
  <si>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</si>
  <si>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</si>
  <si>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</si>
  <si>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</si>
  <si>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</si>
  <si>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</si>
  <si>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</si>
  <si>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</si>
  <si>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</si>
  <si>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</si>
  <si>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</si>
  <si>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</si>
  <si>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</si>
  <si>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</si>
  <si>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</si>
  <si>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</si>
  <si>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</si>
  <si>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</si>
  <si>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</si>
  <si>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</si>
  <si>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</si>
  <si>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</si>
  <si>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</si>
  <si>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</si>
  <si>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</si>
  <si>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</si>
  <si>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</si>
  <si>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</si>
  <si>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</si>
  <si>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</si>
  <si>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</si>
  <si>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</si>
  <si>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</si>
  <si>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</si>
  <si>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</si>
  <si>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</si>
  <si>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</si>
  <si>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</si>
  <si>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</si>
  <si>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</si>
  <si>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</si>
  <si>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</si>
  <si>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</si>
  <si>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</si>
  <si>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</si>
  <si>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</si>
  <si>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</si>
  <si>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</si>
  <si>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</si>
  <si>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</si>
  <si>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</si>
  <si>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</si>
  <si>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</si>
  <si>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</si>
  <si>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</si>
  <si>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</si>
  <si>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</si>
  <si>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</si>
  <si>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</si>
  <si>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</si>
  <si>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</si>
  <si>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</si>
  <si>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</si>
  <si>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</si>
  <si>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</si>
  <si>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</si>
  <si>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</si>
  <si>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</si>
  <si>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</si>
  <si>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</si>
  <si>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</si>
  <si>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</si>
  <si>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</si>
  <si>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</si>
  <si>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</si>
  <si>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</si>
  <si>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</si>
  <si>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</si>
  <si>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</si>
  <si>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</si>
  <si>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</si>
  <si>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</si>
  <si>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</si>
  <si>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</si>
  <si>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</si>
  <si>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</si>
  <si>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</si>
  <si>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</si>
  <si>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</si>
  <si>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</si>
  <si>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</si>
  <si>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</si>
  <si>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</si>
  <si>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</si>
  <si>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</si>
  <si>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</si>
  <si>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</si>
  <si>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</si>
  <si>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</si>
  <si>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</si>
  <si>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</si>
  <si>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</si>
  <si>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</si>
  <si>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</si>
  <si>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</si>
  <si>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</si>
  <si>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</si>
  <si>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</si>
  <si>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</si>
  <si>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</si>
  <si>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</si>
  <si>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</si>
  <si>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</si>
  <si>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</si>
  <si>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</si>
  <si>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</si>
  <si>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</si>
  <si>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</si>
  <si>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</si>
  <si>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</si>
  <si>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</si>
  <si>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</si>
  <si>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</si>
  <si>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</si>
  <si>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</si>
  <si>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</si>
  <si>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</si>
  <si>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</si>
  <si>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</si>
  <si>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</si>
  <si>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</si>
  <si>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</si>
  <si>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</si>
  <si>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</si>
  <si>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</si>
  <si>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</si>
  <si>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</si>
  <si>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</si>
  <si>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</si>
  <si>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</si>
  <si>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</si>
  <si>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</si>
  <si>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</si>
  <si>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</si>
  <si>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</si>
  <si>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</si>
  <si>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</si>
  <si>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</si>
  <si>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</si>
  <si>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</si>
  <si>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</si>
  <si>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</si>
  <si>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</si>
  <si>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</si>
  <si>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</si>
  <si>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</si>
  <si>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</si>
  <si>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</si>
  <si>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</si>
  <si>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</si>
  <si>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</si>
  <si>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</si>
  <si>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</si>
  <si>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</si>
  <si>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</si>
  <si>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</si>
  <si>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</si>
  <si>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</si>
  <si>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</si>
  <si>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</si>
  <si>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</si>
  <si>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</si>
  <si>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</si>
  <si>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</si>
  <si>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</si>
  <si>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</si>
  <si>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</si>
  <si>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</si>
  <si>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</si>
  <si>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</si>
  <si>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</si>
  <si>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</si>
  <si>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</si>
  <si>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</si>
  <si>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</si>
  <si>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</si>
  <si>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</si>
  <si>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</si>
  <si>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</si>
  <si>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</si>
  <si>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</si>
  <si>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</si>
  <si>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</si>
  <si>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</si>
  <si>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</si>
  <si>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</si>
  <si>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</si>
  <si>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</si>
  <si>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</si>
  <si>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</si>
  <si>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</si>
  <si>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</si>
  <si>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</si>
  <si>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</si>
  <si>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</si>
  <si>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</si>
  <si>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</si>
  <si>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</si>
  <si>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</si>
  <si>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</si>
  <si>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</si>
  <si>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</si>
  <si>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</si>
  <si>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</si>
  <si>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</si>
  <si>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</si>
  <si>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</si>
  <si>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</si>
  <si>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</si>
  <si>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</si>
  <si>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</si>
  <si>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</si>
  <si>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</si>
  <si>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</si>
  <si>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</si>
  <si>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</si>
  <si>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</si>
  <si>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</si>
  <si>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</si>
  <si>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</si>
  <si>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</si>
  <si>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</si>
  <si>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</si>
  <si>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</si>
  <si>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</si>
  <si>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</si>
  <si>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</si>
  <si>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</si>
  <si>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</si>
  <si>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</si>
  <si>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</si>
  <si>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</si>
  <si>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</si>
  <si>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</si>
  <si>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</si>
  <si>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</si>
  <si>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</si>
  <si>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</si>
  <si>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</si>
  <si>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</si>
  <si>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</si>
  <si>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</si>
  <si>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</si>
  <si>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</si>
  <si>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</si>
  <si>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</si>
  <si>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</si>
  <si>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</si>
  <si>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</si>
  <si>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</si>
  <si>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</si>
  <si>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</si>
  <si>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</si>
  <si>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</si>
  <si>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</si>
  <si>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</si>
  <si>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</si>
  <si>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</si>
  <si>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</si>
  <si>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</si>
  <si>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</si>
  <si>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</si>
  <si>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</si>
  <si>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</si>
  <si>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</si>
  <si>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</si>
  <si>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</si>
  <si>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</si>
  <si>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</si>
  <si>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</si>
  <si>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</si>
  <si>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</si>
  <si>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</si>
  <si>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</si>
  <si>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</si>
  <si>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</si>
  <si>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</si>
  <si>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</si>
  <si>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</si>
  <si>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</si>
  <si>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</si>
  <si>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</si>
  <si>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</si>
  <si>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</si>
  <si>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</si>
  <si>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</si>
  <si>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</si>
  <si>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</si>
  <si>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</si>
  <si>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</si>
  <si>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</si>
  <si>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</si>
  <si>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</si>
  <si>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</si>
  <si>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</si>
  <si>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</si>
  <si>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</si>
  <si>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</si>
  <si>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</si>
  <si>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</si>
  <si>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</si>
  <si>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</si>
  <si>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</si>
  <si>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</si>
  <si>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</si>
  <si>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</si>
  <si>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</si>
  <si>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</si>
  <si>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</si>
  <si>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</si>
  <si>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</si>
  <si>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</si>
  <si>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</si>
  <si>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</si>
  <si>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</si>
  <si>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</si>
  <si>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</si>
  <si>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</si>
  <si>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</si>
  <si>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</si>
  <si>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</si>
  <si>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</si>
  <si>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</si>
  <si>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</si>
  <si>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</si>
  <si>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</si>
  <si>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</si>
  <si>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</si>
  <si>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</si>
  <si>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</si>
  <si>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</si>
  <si>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</si>
  <si>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</si>
  <si>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</si>
  <si>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</si>
  <si>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</si>
  <si>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</si>
  <si>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</si>
  <si>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</si>
  <si>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</si>
  <si>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</si>
  <si>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</si>
  <si>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</si>
  <si>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</si>
  <si>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</si>
  <si>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</si>
  <si>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</si>
  <si>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</si>
  <si>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</si>
  <si>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</si>
  <si>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</si>
  <si>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</si>
  <si>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</si>
  <si>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</si>
  <si>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</si>
  <si>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</si>
  <si>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</si>
  <si>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</si>
  <si>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</si>
  <si>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</si>
  <si>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</si>
  <si>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</si>
  <si>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</si>
  <si>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</si>
  <si>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</si>
  <si>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</si>
  <si>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</si>
  <si>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</si>
  <si>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</si>
  <si>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</si>
  <si>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</si>
  <si>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</si>
  <si>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</si>
  <si>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</si>
  <si>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</si>
  <si>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</si>
  <si>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</si>
  <si>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</si>
  <si>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</si>
  <si>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</si>
  <si>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</si>
  <si>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</si>
  <si>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</si>
  <si>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</si>
  <si>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</si>
  <si>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</si>
  <si>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</si>
  <si>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</si>
  <si>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</si>
  <si>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</si>
  <si>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</si>
  <si>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</si>
  <si>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</si>
  <si>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</si>
  <si>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</si>
  <si>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</si>
  <si>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</si>
  <si>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</si>
  <si>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</si>
  <si>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</si>
  <si>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</si>
  <si>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</si>
  <si>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</si>
  <si>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</si>
  <si>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</si>
  <si>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</si>
  <si>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</si>
  <si>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</si>
  <si>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</si>
  <si>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</si>
  <si>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</si>
  <si>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</si>
  <si>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</si>
  <si>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</si>
  <si>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</si>
  <si>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</si>
  <si>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</si>
  <si>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</si>
  <si>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</si>
  <si>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</si>
  <si>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</si>
  <si>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</si>
  <si>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</si>
  <si>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</si>
  <si>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</si>
  <si>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</si>
  <si>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</si>
  <si>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</si>
  <si>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</si>
  <si>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</si>
  <si>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</si>
  <si>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</si>
  <si>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</si>
  <si>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</si>
  <si>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</si>
  <si>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</si>
  <si>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</si>
  <si>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</si>
  <si>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</si>
  <si>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</si>
  <si>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</si>
  <si>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</si>
  <si>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</si>
  <si>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</si>
  <si>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</si>
  <si>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</si>
  <si>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</si>
  <si>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</si>
  <si>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</si>
  <si>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</si>
  <si>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</si>
  <si>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</si>
  <si>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</si>
  <si>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</si>
  <si>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</si>
  <si>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</si>
  <si>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</si>
  <si>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</si>
  <si>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</si>
  <si>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</si>
  <si>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</si>
  <si>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</si>
  <si>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</si>
  <si>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</si>
  <si>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</si>
  <si>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</si>
  <si>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</si>
  <si>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</si>
  <si>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</si>
  <si>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</si>
  <si>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</si>
  <si>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</si>
  <si>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</si>
  <si>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</si>
  <si>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</si>
  <si>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</si>
  <si>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</si>
  <si>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</si>
  <si>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</si>
  <si>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</si>
  <si>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</si>
  <si>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</si>
  <si>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</si>
  <si>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</si>
  <si>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</si>
  <si>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</si>
  <si>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</si>
  <si>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</si>
  <si>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</si>
  <si>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</si>
  <si>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</si>
  <si>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</si>
  <si>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</si>
  <si>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</si>
  <si>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</si>
  <si>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</si>
  <si>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</si>
  <si>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</si>
  <si>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</si>
  <si>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</si>
  <si>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</si>
  <si>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</si>
  <si>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</si>
  <si>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</si>
  <si>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</si>
  <si>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</si>
  <si>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</si>
  <si>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</si>
  <si>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</si>
  <si>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</si>
  <si>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</si>
  <si>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</si>
  <si>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</si>
  <si>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</si>
  <si>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</si>
  <si>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</si>
  <si>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</si>
  <si>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</si>
  <si>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</si>
  <si>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</si>
  <si>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</si>
  <si>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</si>
  <si>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</si>
  <si>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</si>
  <si>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</si>
  <si>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</si>
  <si>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</si>
  <si>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</si>
  <si>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</si>
  <si>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</si>
  <si>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</si>
  <si>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</si>
  <si>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</si>
  <si>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</si>
  <si>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</si>
  <si>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</si>
  <si>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</si>
  <si>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</si>
  <si>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</si>
  <si>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</si>
  <si>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</si>
  <si>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</si>
  <si>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</si>
  <si>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</si>
  <si>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</si>
  <si>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</si>
  <si>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</si>
  <si>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</si>
  <si>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</si>
  <si>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</si>
  <si>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</si>
  <si>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</si>
  <si>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</si>
  <si>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</si>
  <si>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</si>
  <si>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</si>
  <si>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</si>
  <si>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</si>
  <si>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</si>
  <si>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</si>
  <si>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</si>
  <si>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</si>
  <si>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</si>
  <si>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</si>
  <si>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</si>
  <si>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</si>
  <si>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</si>
  <si>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</si>
  <si>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</si>
  <si>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</si>
  <si>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</si>
  <si>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</si>
  <si>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</si>
  <si>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</si>
  <si>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</si>
  <si>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</si>
  <si>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</si>
  <si>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Metallic Resources Inc</t>
  </si>
  <si>
    <t>Lynne Fetsko</t>
  </si>
  <si>
    <t>lfetsko@metallicresources.com</t>
  </si>
  <si>
    <t>330-425-3155</t>
  </si>
  <si>
    <t>Eric Ozan</t>
  </si>
  <si>
    <t>Manager</t>
  </si>
  <si>
    <t>eozan@metallicresources.com</t>
  </si>
  <si>
    <t>100% originate from recycled or scrap sources</t>
  </si>
  <si>
    <t>All material received from recycled sources</t>
  </si>
  <si>
    <t>https://metallicresources.com/wp-content/uploads/2023/11/Responsible-Sourcing-Policy.pdf</t>
  </si>
  <si>
    <t>recycled</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</si>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</sst>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fetsko@metallicresourc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metallicresources.com/wp-content/uploads/2023/11/Responsible-Sourcing-Policy.pdf" TargetMode="External"/><Relationship Id="rId4" Type="http://schemas.openxmlformats.org/officeDocument/2006/relationships/hyperlink" Target="mailto:eozan@metallicresourc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5597CE-DC37-4469-94FA-FFEEBC5807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F2CD69-8CEB-4C41-80F1-D678CF872C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484</v>
      </c>
      <c r="E51" s="327"/>
      <c r="F51" s="47"/>
      <c r="G51" s="328" t="s">
        <v>15862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2463</v>
      </c>
      <c r="E57" s="348"/>
      <c r="F57" s="47"/>
      <c r="G57" s="328" t="s">
        <v>15863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F3B1C35-59DA-489F-AE0E-F7EA99844298}"/>
    <hyperlink ref="D20" r:id="rId4" xr:uid="{79E9A4B4-383A-4F42-BFFD-9690C5885EDB}"/>
    <hyperlink ref="G77" r:id="rId5" xr:uid="{57F29E29-4064-423E-80F7-F18875D6D02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Q5" sqref="Q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1767</v>
      </c>
      <c r="B5" s="182" t="str">
        <f ca="1">IF(LEN(A5)=0,"",INDEX('Smelter Look-up'!$A:$A,MATCH($A5,'Smelter Look-up'!$E:$E,0)))</f>
        <v>Tin</v>
      </c>
      <c r="C5" s="186" t="str">
        <f ca="1">IF(LEN(A5)=0,"",INDEX('Smelter Look-up'!$C:$C,MATCH($A5,'Smelter Look-up'!$E:$E,0)))</f>
        <v>Metallic Resources, Inc.</v>
      </c>
      <c r="D5" s="230"/>
      <c r="E5" s="182" t="str">
        <f ca="1">IF(ISERROR($V5),"",OFFSET('Smelter Look-up'!$D$4,$V5-4,0)&amp;"")</f>
        <v>UNITED STATES OF AMERICA</v>
      </c>
      <c r="F5" s="182" t="str">
        <f ca="1">IF(ISERROR($V5),"",OFFSET('Smelter Look-up'!$E$4,$V5-4,0))</f>
        <v>CID001142</v>
      </c>
      <c r="G5" s="182" t="str">
        <f ca="1">IF(C5=$X$4,IF(ISERROR($V5),"Enter smelter details","RMI"),IF(ISERROR($V5),"",OFFSET('Smelter Look-up'!$F$4,$V5-4,0)))</f>
        <v>RMI</v>
      </c>
      <c r="H5" s="183">
        <f ca="1">IF(ISERROR($V5),"",OFFSET('Smelter Look-up'!$G$4,$V5-4,0))</f>
        <v>0</v>
      </c>
      <c r="I5" s="184" t="str">
        <f ca="1">IF(ISERROR($V5),"",OFFSET('Smelter Look-up'!$H$4,$V5-4,0))</f>
        <v>Twinsburg</v>
      </c>
      <c r="J5" s="184" t="str">
        <f ca="1">IF(ISERROR($V5),"",OFFSET('Smelter Look-up'!$I$4,$V5-4,0))</f>
        <v>Ohio</v>
      </c>
      <c r="K5" s="224"/>
      <c r="L5" s="224"/>
      <c r="M5" s="224"/>
      <c r="N5" s="224" t="s">
        <v>15865</v>
      </c>
      <c r="O5" s="224" t="s">
        <v>15865</v>
      </c>
      <c r="P5" s="185" t="s">
        <v>15866</v>
      </c>
      <c r="Q5" s="225"/>
      <c r="R5" s="182" t="str">
        <f ca="1">IF(ISERROR($V5),"",OFFSET('Smelter Look-up'!$C$4,$V5-4,0)&amp;"")</f>
        <v>Metallic Resources, Inc.</v>
      </c>
      <c r="S5" s="181" t="str">
        <f ca="1">IF(B5="","",IF(ISERROR(MATCH($E5,CL,0)),"Unknown",INDIRECT("'C'!$A$"&amp;MATCH($E5,CL,0)+1)))</f>
        <v>US</v>
      </c>
      <c r="T5" s="181" t="str">
        <f ca="1">IF(B5="","",IF(ISERROR(MATCH($J5,SorP!$B$1:$B$6226,0)),"",INDIRECT("'SorP'!$A$"&amp;MATCH($S5&amp;$J5,SorP!C:C,0))))</f>
        <v>US-OH</v>
      </c>
      <c r="U5" s="201"/>
      <c r="V5" s="226">
        <f ca="1">IF(C5="",NA(),IF(OR(C5="Smelter not listed",C5="Smelter not yet identified"),MATCH($B5&amp;$D5,'Smelter Look-up'!$J:$J,0),MATCH($B5&amp;$C5,'Smelter Look-up'!$J:$J,0)))</f>
        <v>479</v>
      </c>
      <c r="X5" s="227">
        <f t="shared" ref="X5" ca="1" si="0">IF(AND(C5="Smelter not listed",OR(LEN(D5)=0,LEN(E5)=0)),1,0)</f>
        <v>0</v>
      </c>
      <c r="AB5" s="228" t="str">
        <f t="shared" ref="AB5" ca="1" si="1">B5&amp;C5</f>
        <v>TinMetallic Resources, Inc.</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FB5E7E7-21C6-4434-AF23-39265A5F25C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Metallic Resources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Lynne Fetsko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lfetsko@metallicresources.com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330-425-3155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Eric Ozan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eozan@metallicresources.com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https://metallicresources.com/wp-content/uploads/2023/11/Responsible-Sourcing-Policy.pdf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Lynne Fetsko</cp:lastModifiedBy>
  <cp:lastPrinted>2015-04-21T20:47:43Z</cp:lastPrinted>
  <dcterms:created xsi:type="dcterms:W3CDTF">2010-06-21T21:00:23Z</dcterms:created>
  <dcterms:modified xsi:type="dcterms:W3CDTF">2024-04-26T19:07:16Z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